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ī_darbgrāmata" defaultThemeVersion="124226"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7770" firstSheet="1" activeTab="1"/>
  </bookViews>
  <sheets>
    <sheet name="Export Table" sheetId="1" state="hidden" r:id="rId1"/>
    <sheet name="-=TABULA=-" sheetId="2" r:id="rId2"/>
  </sheets>
  <definedNames>
    <definedName name="_xlnm.Print_Area" localSheetId="1">'-=TABULA=-'!$A$1:$AN$47</definedName>
  </definedNames>
  <calcPr calcId="162913"/>
</workbook>
</file>

<file path=xl/calcChain.xml><?xml version="1.0" encoding="utf-8"?>
<calcChain xmlns="http://schemas.openxmlformats.org/spreadsheetml/2006/main">
  <c r="A27" i="2" l="1"/>
  <c r="H3" i="2"/>
  <c r="AQ1" i="2"/>
  <c r="AU1" i="2"/>
  <c r="AX1" i="2"/>
  <c r="BA5" i="2"/>
  <c r="BB5" i="2"/>
  <c r="BC5" i="2"/>
  <c r="BD5" i="2"/>
  <c r="BE5" i="2"/>
  <c r="BG5" i="2"/>
  <c r="BF5" i="2"/>
  <c r="BH5" i="2"/>
  <c r="BI5" i="2"/>
  <c r="BJ5" i="2"/>
  <c r="BK5" i="2"/>
  <c r="AY8" i="2"/>
  <c r="AY5" i="2"/>
  <c r="AO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5" i="2"/>
  <c r="M19" i="2"/>
  <c r="I19" i="2"/>
  <c r="M20" i="2"/>
  <c r="I20" i="2"/>
  <c r="M21" i="2"/>
  <c r="I21" i="2"/>
  <c r="M22" i="2"/>
  <c r="I22" i="2"/>
  <c r="M23" i="2"/>
  <c r="M24" i="2"/>
  <c r="I24" i="2"/>
  <c r="F19" i="2"/>
  <c r="F20" i="2"/>
  <c r="F21" i="2"/>
  <c r="F22" i="2"/>
  <c r="F23" i="2"/>
  <c r="F24" i="2"/>
  <c r="BA7" i="2"/>
  <c r="BB7" i="2"/>
  <c r="BC7" i="2"/>
  <c r="BD7" i="2"/>
  <c r="BE7" i="2"/>
  <c r="BG7" i="2"/>
  <c r="BF7" i="2"/>
  <c r="BH7" i="2"/>
  <c r="BI7" i="2"/>
  <c r="BJ7" i="2"/>
  <c r="BK7" i="2"/>
  <c r="BA8" i="2"/>
  <c r="BB8" i="2"/>
  <c r="BC8" i="2"/>
  <c r="BD8" i="2"/>
  <c r="BE8" i="2"/>
  <c r="BG8" i="2"/>
  <c r="BF8" i="2"/>
  <c r="BH8" i="2"/>
  <c r="BI8" i="2"/>
  <c r="BJ8" i="2"/>
  <c r="BK8" i="2"/>
  <c r="BA9" i="2"/>
  <c r="BB9" i="2"/>
  <c r="BC9" i="2"/>
  <c r="BD9" i="2"/>
  <c r="BE9" i="2"/>
  <c r="BG9" i="2"/>
  <c r="BF9" i="2"/>
  <c r="BH9" i="2"/>
  <c r="BI9" i="2"/>
  <c r="BJ9" i="2"/>
  <c r="BK9" i="2"/>
  <c r="BA10" i="2"/>
  <c r="BB10" i="2"/>
  <c r="BC10" i="2"/>
  <c r="BD10" i="2"/>
  <c r="BE10" i="2"/>
  <c r="BG10" i="2"/>
  <c r="BF10" i="2"/>
  <c r="BH10" i="2"/>
  <c r="BI10" i="2"/>
  <c r="BJ10" i="2"/>
  <c r="BK10" i="2"/>
  <c r="BA11" i="2"/>
  <c r="BB11" i="2"/>
  <c r="BC11" i="2"/>
  <c r="BD11" i="2"/>
  <c r="BE11" i="2"/>
  <c r="BG11" i="2"/>
  <c r="BF11" i="2"/>
  <c r="BH11" i="2"/>
  <c r="BI11" i="2"/>
  <c r="BJ11" i="2"/>
  <c r="BK11" i="2"/>
  <c r="BA12" i="2"/>
  <c r="BB12" i="2"/>
  <c r="BC12" i="2"/>
  <c r="BD12" i="2"/>
  <c r="BE12" i="2"/>
  <c r="BG12" i="2"/>
  <c r="BF12" i="2"/>
  <c r="BH12" i="2"/>
  <c r="BI12" i="2"/>
  <c r="BJ12" i="2"/>
  <c r="BK12" i="2"/>
  <c r="BA13" i="2"/>
  <c r="BB13" i="2"/>
  <c r="BC13" i="2"/>
  <c r="BD13" i="2"/>
  <c r="BE13" i="2"/>
  <c r="BG13" i="2"/>
  <c r="BF13" i="2"/>
  <c r="BH13" i="2"/>
  <c r="BI13" i="2"/>
  <c r="BJ13" i="2"/>
  <c r="BK13" i="2"/>
  <c r="BA14" i="2"/>
  <c r="BB14" i="2"/>
  <c r="BC14" i="2"/>
  <c r="BD14" i="2"/>
  <c r="BE14" i="2"/>
  <c r="BG14" i="2"/>
  <c r="BF14" i="2"/>
  <c r="BH14" i="2"/>
  <c r="BI14" i="2"/>
  <c r="BJ14" i="2"/>
  <c r="BK14" i="2"/>
  <c r="BA15" i="2"/>
  <c r="BB15" i="2"/>
  <c r="BC15" i="2"/>
  <c r="BD15" i="2"/>
  <c r="BE15" i="2"/>
  <c r="BG15" i="2"/>
  <c r="BF15" i="2"/>
  <c r="BH15" i="2"/>
  <c r="BI15" i="2"/>
  <c r="BJ15" i="2"/>
  <c r="BK15" i="2"/>
  <c r="BA16" i="2"/>
  <c r="BB16" i="2"/>
  <c r="BC16" i="2"/>
  <c r="BD16" i="2"/>
  <c r="BE16" i="2"/>
  <c r="BG16" i="2"/>
  <c r="BF16" i="2"/>
  <c r="BH16" i="2"/>
  <c r="BI16" i="2"/>
  <c r="BJ16" i="2"/>
  <c r="BK16" i="2"/>
  <c r="BA17" i="2"/>
  <c r="BB17" i="2"/>
  <c r="BC17" i="2"/>
  <c r="BD17" i="2"/>
  <c r="BE17" i="2"/>
  <c r="BG17" i="2"/>
  <c r="BF17" i="2"/>
  <c r="BH17" i="2"/>
  <c r="BI17" i="2"/>
  <c r="BJ17" i="2"/>
  <c r="BK17" i="2"/>
  <c r="BA18" i="2"/>
  <c r="BB18" i="2"/>
  <c r="BC18" i="2"/>
  <c r="BD18" i="2"/>
  <c r="BE18" i="2"/>
  <c r="BG18" i="2"/>
  <c r="BF18" i="2"/>
  <c r="BH18" i="2"/>
  <c r="BI18" i="2"/>
  <c r="BJ18" i="2"/>
  <c r="BK18" i="2"/>
  <c r="BA19" i="2"/>
  <c r="BB19" i="2"/>
  <c r="BC19" i="2"/>
  <c r="BD19" i="2"/>
  <c r="BE19" i="2"/>
  <c r="BG19" i="2"/>
  <c r="BF19" i="2"/>
  <c r="BH19" i="2"/>
  <c r="BI19" i="2"/>
  <c r="BJ19" i="2"/>
  <c r="BK19" i="2"/>
  <c r="BA20" i="2"/>
  <c r="BB20" i="2"/>
  <c r="BC20" i="2"/>
  <c r="BD20" i="2"/>
  <c r="BE20" i="2"/>
  <c r="BG20" i="2"/>
  <c r="BF20" i="2"/>
  <c r="BH20" i="2"/>
  <c r="BI20" i="2"/>
  <c r="BJ20" i="2"/>
  <c r="BK20" i="2"/>
  <c r="BA21" i="2"/>
  <c r="BB21" i="2"/>
  <c r="BC21" i="2"/>
  <c r="BD21" i="2"/>
  <c r="BE21" i="2"/>
  <c r="BG21" i="2"/>
  <c r="BF21" i="2"/>
  <c r="BH21" i="2"/>
  <c r="BI21" i="2"/>
  <c r="BJ21" i="2"/>
  <c r="BK21" i="2"/>
  <c r="BA22" i="2"/>
  <c r="BB22" i="2"/>
  <c r="BC22" i="2"/>
  <c r="BD22" i="2"/>
  <c r="BE22" i="2"/>
  <c r="BG22" i="2"/>
  <c r="BF22" i="2"/>
  <c r="BH22" i="2"/>
  <c r="BI22" i="2"/>
  <c r="BJ22" i="2"/>
  <c r="BK22" i="2"/>
  <c r="BA23" i="2"/>
  <c r="BB23" i="2"/>
  <c r="BC23" i="2"/>
  <c r="BD23" i="2"/>
  <c r="BE23" i="2"/>
  <c r="BG23" i="2"/>
  <c r="BF23" i="2"/>
  <c r="BH23" i="2"/>
  <c r="BI23" i="2"/>
  <c r="BJ23" i="2"/>
  <c r="BK23" i="2"/>
  <c r="BA24" i="2"/>
  <c r="BB24" i="2"/>
  <c r="BC24" i="2"/>
  <c r="BD24" i="2"/>
  <c r="BE24" i="2"/>
  <c r="BG24" i="2"/>
  <c r="BF24" i="2"/>
  <c r="BH24" i="2"/>
  <c r="BI24" i="2"/>
  <c r="BJ24" i="2"/>
  <c r="BK24" i="2"/>
  <c r="BA6" i="2"/>
  <c r="BB6" i="2"/>
  <c r="BC6" i="2"/>
  <c r="BD6" i="2"/>
  <c r="BE6" i="2"/>
  <c r="BG6" i="2"/>
  <c r="BF6" i="2"/>
  <c r="BH6" i="2"/>
  <c r="BI6" i="2"/>
  <c r="BJ6" i="2"/>
  <c r="BK6" i="2"/>
  <c r="AY7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6" i="2"/>
  <c r="I23" i="2"/>
  <c r="A26" i="2"/>
  <c r="H18" i="2"/>
  <c r="H19" i="2"/>
  <c r="H20" i="2"/>
  <c r="H21" i="2"/>
  <c r="H22" i="2"/>
  <c r="H23" i="2"/>
  <c r="H24" i="2"/>
  <c r="E19" i="2"/>
  <c r="E20" i="2"/>
  <c r="E21" i="2"/>
  <c r="E22" i="2"/>
  <c r="E23" i="2"/>
  <c r="E24" i="2"/>
  <c r="AX5" i="2"/>
  <c r="AW5" i="2"/>
  <c r="AV5" i="2"/>
  <c r="AU5" i="2"/>
  <c r="AT5" i="2"/>
  <c r="AS5" i="2"/>
  <c r="AR5" i="2"/>
  <c r="AQ5" i="2"/>
  <c r="AP5" i="2"/>
  <c r="C3" i="1"/>
  <c r="B3" i="1"/>
  <c r="A3" i="1"/>
  <c r="BM24" i="2"/>
  <c r="BM20" i="2"/>
  <c r="BM16" i="2"/>
  <c r="BM12" i="2"/>
  <c r="BM8" i="2"/>
  <c r="BN22" i="2"/>
  <c r="BN18" i="2"/>
  <c r="BN10" i="2"/>
  <c r="BN5" i="2"/>
  <c r="BM23" i="2"/>
  <c r="BM19" i="2"/>
  <c r="BM11" i="2"/>
  <c r="BM7" i="2"/>
  <c r="BN21" i="2"/>
  <c r="BN17" i="2"/>
  <c r="BN13" i="2"/>
  <c r="BN9" i="2"/>
  <c r="BM5" i="2"/>
  <c r="BM6" i="2"/>
  <c r="BM22" i="2"/>
  <c r="BM18" i="2"/>
  <c r="BM10" i="2"/>
  <c r="BN24" i="2"/>
  <c r="BN20" i="2"/>
  <c r="BN16" i="2"/>
  <c r="BN12" i="2"/>
  <c r="BN8" i="2"/>
  <c r="BN6" i="2"/>
  <c r="BM21" i="2"/>
  <c r="BM17" i="2"/>
  <c r="BM13" i="2"/>
  <c r="BM9" i="2"/>
  <c r="BN23" i="2"/>
  <c r="BN19" i="2"/>
  <c r="BN15" i="2"/>
  <c r="BN11" i="2"/>
  <c r="BM14" i="2"/>
  <c r="BN14" i="2"/>
  <c r="M12" i="2"/>
  <c r="I12" i="2"/>
  <c r="F12" i="2"/>
  <c r="E12" i="2"/>
  <c r="M11" i="2"/>
  <c r="I11" i="2"/>
  <c r="F11" i="2"/>
  <c r="E11" i="2"/>
  <c r="M5" i="2"/>
  <c r="I5" i="2"/>
  <c r="F5" i="2"/>
  <c r="E5" i="2"/>
  <c r="M18" i="2"/>
  <c r="I18" i="2"/>
  <c r="F18" i="2"/>
  <c r="E18" i="2"/>
  <c r="M17" i="2"/>
  <c r="I17" i="2"/>
  <c r="F17" i="2"/>
  <c r="E17" i="2"/>
  <c r="M16" i="2"/>
  <c r="I16" i="2"/>
  <c r="F16" i="2"/>
  <c r="E16" i="2"/>
  <c r="M15" i="2"/>
  <c r="I15" i="2"/>
  <c r="F15" i="2"/>
  <c r="E15" i="2"/>
  <c r="BM15" i="2"/>
  <c r="M14" i="2"/>
  <c r="I14" i="2"/>
  <c r="F14" i="2"/>
  <c r="E14" i="2"/>
  <c r="M13" i="2"/>
  <c r="I13" i="2"/>
  <c r="F13" i="2"/>
  <c r="E13" i="2"/>
  <c r="M10" i="2"/>
  <c r="I10" i="2"/>
  <c r="F10" i="2"/>
  <c r="E10" i="2"/>
  <c r="M9" i="2"/>
  <c r="I9" i="2"/>
  <c r="F9" i="2"/>
  <c r="E9" i="2"/>
  <c r="M8" i="2"/>
  <c r="I8" i="2"/>
  <c r="F8" i="2"/>
  <c r="E8" i="2"/>
  <c r="M7" i="2"/>
  <c r="I7" i="2"/>
  <c r="F7" i="2"/>
  <c r="E7" i="2"/>
  <c r="M6" i="2"/>
  <c r="I6" i="2"/>
  <c r="F6" i="2"/>
  <c r="E6" i="2"/>
  <c r="BN7" i="2"/>
  <c r="BL19" i="2"/>
  <c r="N19" i="2"/>
  <c r="BL24" i="2"/>
  <c r="BO24" i="2"/>
  <c r="O24" i="2"/>
  <c r="BL5" i="2"/>
  <c r="N5" i="2"/>
  <c r="BL6" i="2"/>
  <c r="BO6" i="2"/>
  <c r="O6" i="2"/>
  <c r="BL23" i="2"/>
  <c r="N23" i="2"/>
  <c r="BL22" i="2"/>
  <c r="N22" i="2"/>
  <c r="BL21" i="2"/>
  <c r="BO21" i="2"/>
  <c r="O21" i="2"/>
  <c r="BL20" i="2"/>
  <c r="N20" i="2"/>
  <c r="BL18" i="2"/>
  <c r="N18" i="2"/>
  <c r="BL17" i="2"/>
  <c r="BO17" i="2"/>
  <c r="O17" i="2"/>
  <c r="BL16" i="2"/>
  <c r="BO16" i="2"/>
  <c r="O16" i="2"/>
  <c r="BL15" i="2"/>
  <c r="BO15" i="2"/>
  <c r="O15" i="2"/>
  <c r="BL14" i="2"/>
  <c r="BO14" i="2"/>
  <c r="O14" i="2"/>
  <c r="BL13" i="2"/>
  <c r="BO13" i="2"/>
  <c r="O13" i="2"/>
  <c r="BL12" i="2"/>
  <c r="N12" i="2"/>
  <c r="BL11" i="2"/>
  <c r="BO11" i="2"/>
  <c r="O11" i="2"/>
  <c r="BL10" i="2"/>
  <c r="N10" i="2"/>
  <c r="BL9" i="2"/>
  <c r="N9" i="2"/>
  <c r="BL8" i="2"/>
  <c r="N8" i="2"/>
  <c r="BL7" i="2"/>
  <c r="N7" i="2"/>
  <c r="BO19" i="2"/>
  <c r="O19" i="2"/>
  <c r="BO9" i="2"/>
  <c r="O9" i="2"/>
  <c r="N17" i="2"/>
  <c r="N13" i="2"/>
  <c r="BO22" i="2"/>
  <c r="O22" i="2"/>
  <c r="N24" i="2"/>
  <c r="BO7" i="2"/>
  <c r="O7" i="2"/>
  <c r="N11" i="2"/>
  <c r="N15" i="2"/>
  <c r="BO20" i="2"/>
  <c r="O20" i="2"/>
  <c r="N6" i="2"/>
  <c r="BO5" i="2"/>
  <c r="O5" i="2"/>
  <c r="BO8" i="2"/>
  <c r="O8" i="2"/>
  <c r="BO10" i="2"/>
  <c r="O10" i="2"/>
  <c r="BO12" i="2"/>
  <c r="O12" i="2"/>
  <c r="N14" i="2"/>
  <c r="N16" i="2"/>
  <c r="BO18" i="2"/>
  <c r="O18" i="2"/>
  <c r="N21" i="2"/>
  <c r="BO23" i="2"/>
  <c r="O23" i="2"/>
  <c r="H5" i="2"/>
  <c r="H8" i="2"/>
  <c r="H10" i="2"/>
  <c r="H12" i="2"/>
  <c r="H14" i="2"/>
  <c r="H16" i="2"/>
  <c r="H6" i="2"/>
  <c r="H7" i="2"/>
  <c r="H9" i="2"/>
  <c r="H11" i="2"/>
  <c r="H13" i="2"/>
  <c r="H15" i="2"/>
  <c r="H17" i="2"/>
</calcChain>
</file>

<file path=xl/sharedStrings.xml><?xml version="1.0" encoding="utf-8"?>
<sst xmlns="http://schemas.openxmlformats.org/spreadsheetml/2006/main" count="217" uniqueCount="124">
  <si>
    <t>Datums:</t>
  </si>
  <si>
    <t>Nr.p.k.</t>
  </si>
  <si>
    <t>Uzvārds, vārds</t>
  </si>
  <si>
    <t>Klubs</t>
  </si>
  <si>
    <t>Tituls</t>
  </si>
  <si>
    <t>IK/st</t>
  </si>
  <si>
    <t>Punkti</t>
  </si>
  <si>
    <t>Spēļu sk.</t>
  </si>
  <si>
    <t>Max P</t>
  </si>
  <si>
    <t>Reitinga koeficents:</t>
  </si>
  <si>
    <t xml:space="preserve">     Sacensību vieta: </t>
  </si>
  <si>
    <t>Pretinieku   IK</t>
  </si>
  <si>
    <t>Bucholts</t>
  </si>
  <si>
    <t>Nr.</t>
  </si>
  <si>
    <t>Uzvārds,Vārds</t>
  </si>
  <si>
    <t>Tit.</t>
  </si>
  <si>
    <t>IK/f</t>
  </si>
  <si>
    <t>IK+</t>
  </si>
  <si>
    <t>IK/s</t>
  </si>
  <si>
    <t>R</t>
  </si>
  <si>
    <t>F-L</t>
  </si>
  <si>
    <t>V</t>
  </si>
  <si>
    <t>P</t>
  </si>
  <si>
    <t>S</t>
  </si>
  <si>
    <t>Ikop</t>
  </si>
  <si>
    <t>Buh</t>
  </si>
  <si>
    <t>Buh HiLo</t>
  </si>
  <si>
    <t>Buch.</t>
  </si>
  <si>
    <t>MIN</t>
  </si>
  <si>
    <t>MAX</t>
  </si>
  <si>
    <t>N.Buch.</t>
  </si>
  <si>
    <t xml:space="preserve">       Sacensību tiesnesis:    </t>
  </si>
  <si>
    <t xml:space="preserve">       Galvenais tiesnesis:   </t>
  </si>
  <si>
    <t>Kolektīvs         dz. vieta</t>
  </si>
  <si>
    <t>65 % no Max P</t>
  </si>
  <si>
    <t>Kārtas</t>
  </si>
  <si>
    <t>15-09-2019</t>
  </si>
  <si>
    <t>Mezotnes talanti 2019</t>
  </si>
  <si>
    <t>Pulle Toms</t>
  </si>
  <si>
    <t>Nikitenko Norberts</t>
  </si>
  <si>
    <t>Baumane Laura</t>
  </si>
  <si>
    <t>Stikans Juris</t>
  </si>
  <si>
    <t>Cudars Norberts</t>
  </si>
  <si>
    <t>Brikmanis Ralfs</t>
  </si>
  <si>
    <t>Cudars Ricards</t>
  </si>
  <si>
    <t>Graudins Jekabs</t>
  </si>
  <si>
    <t>Ivanovs Emils</t>
  </si>
  <si>
    <t>Kircenko Diana</t>
  </si>
  <si>
    <t>Krukle Viktorija</t>
  </si>
  <si>
    <t>Kruklis Anatolijs</t>
  </si>
  <si>
    <t>Pluta Elina</t>
  </si>
  <si>
    <t>BRIVS</t>
  </si>
  <si>
    <t xml:space="preserve">   </t>
  </si>
  <si>
    <t>R1</t>
  </si>
  <si>
    <t>8w1</t>
  </si>
  <si>
    <t>9b1</t>
  </si>
  <si>
    <t>10w1</t>
  </si>
  <si>
    <t>11b1</t>
  </si>
  <si>
    <t>12w1</t>
  </si>
  <si>
    <t>13b1</t>
  </si>
  <si>
    <t>14w1</t>
  </si>
  <si>
    <t>1b0</t>
  </si>
  <si>
    <t>2w0</t>
  </si>
  <si>
    <t>3b0</t>
  </si>
  <si>
    <t>4w0</t>
  </si>
  <si>
    <t>5b0</t>
  </si>
  <si>
    <t>6w0</t>
  </si>
  <si>
    <t>7b0</t>
  </si>
  <si>
    <t>R2</t>
  </si>
  <si>
    <t>4b1</t>
  </si>
  <si>
    <t>5w1</t>
  </si>
  <si>
    <t>6b½</t>
  </si>
  <si>
    <t>1w0</t>
  </si>
  <si>
    <t>2b0</t>
  </si>
  <si>
    <t>3w½</t>
  </si>
  <si>
    <t>8b0</t>
  </si>
  <si>
    <t>7w1</t>
  </si>
  <si>
    <t>12b0</t>
  </si>
  <si>
    <t>13w0</t>
  </si>
  <si>
    <t>14b1</t>
  </si>
  <si>
    <t>9w1</t>
  </si>
  <si>
    <t>10b1</t>
  </si>
  <si>
    <t>11w0</t>
  </si>
  <si>
    <t>R3</t>
  </si>
  <si>
    <t>2w½</t>
  </si>
  <si>
    <t>1b½</t>
  </si>
  <si>
    <t>3b1</t>
  </si>
  <si>
    <t>5b1</t>
  </si>
  <si>
    <t>12w0</t>
  </si>
  <si>
    <t>11b½</t>
  </si>
  <si>
    <t>10w0</t>
  </si>
  <si>
    <t>8w½</t>
  </si>
  <si>
    <t>7b1</t>
  </si>
  <si>
    <t>13b0</t>
  </si>
  <si>
    <t>R4</t>
  </si>
  <si>
    <t>6b1</t>
  </si>
  <si>
    <t>13w1</t>
  </si>
  <si>
    <t>3w1</t>
  </si>
  <si>
    <t>5w0</t>
  </si>
  <si>
    <t>4b0</t>
  </si>
  <si>
    <t>9w0</t>
  </si>
  <si>
    <t>R5</t>
  </si>
  <si>
    <t>11w1</t>
  </si>
  <si>
    <t>12b½</t>
  </si>
  <si>
    <t>6w1</t>
  </si>
  <si>
    <t>7w0</t>
  </si>
  <si>
    <t>R6</t>
  </si>
  <si>
    <t>8w0</t>
  </si>
  <si>
    <t>2b1</t>
  </si>
  <si>
    <t>12w½</t>
  </si>
  <si>
    <t>R7</t>
  </si>
  <si>
    <t>4w1</t>
  </si>
  <si>
    <t>11b0</t>
  </si>
  <si>
    <t>Bauska</t>
  </si>
  <si>
    <t>Aldis Pavilons</t>
  </si>
  <si>
    <t>Ogre</t>
  </si>
  <si>
    <t>Tukums</t>
  </si>
  <si>
    <t>Jēkabpils</t>
  </si>
  <si>
    <t>Kurmene</t>
  </si>
  <si>
    <t>Ezere</t>
  </si>
  <si>
    <t>Rīga</t>
  </si>
  <si>
    <t>Jaun</t>
  </si>
  <si>
    <t>Junior</t>
  </si>
  <si>
    <t>Kad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</si>
</sst>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3" x14ac:knownFonts="1">
    <font>
      <sz val="10"/>
      <name val="Arial"/>
      <charset val="186"/>
    </font>
    <font>
      <b/>
      <sz val="16"/>
      <name val="Arial Black"/>
      <family val="2"/>
      <charset val="204"/>
    </font>
    <font>
      <b/>
      <sz val="10"/>
      <name val="Arial Black"/>
      <family val="2"/>
      <charset val="204"/>
    </font>
    <font>
      <b/>
      <sz val="12"/>
      <name val="Arial Black"/>
      <family val="2"/>
      <charset val="204"/>
    </font>
    <font>
      <b/>
      <sz val="10"/>
      <name val="Arial Black"/>
      <family val="2"/>
      <charset val="186"/>
    </font>
    <font>
      <b/>
      <sz val="10"/>
      <color indexed="9"/>
      <name val="Arial Black"/>
      <family val="2"/>
      <charset val="186"/>
    </font>
    <font>
      <sz val="10"/>
      <color indexed="9"/>
      <name val="Arial Black"/>
      <family val="2"/>
      <charset val="186"/>
    </font>
    <font>
      <sz val="10"/>
      <name val="Arial Black"/>
      <family val="2"/>
      <charset val="162"/>
    </font>
    <font>
      <b/>
      <sz val="11"/>
      <name val="Arial"/>
      <family val="2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i/>
      <sz val="2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sz val="9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186"/>
    </font>
    <font>
      <sz val="8"/>
      <name val="Arial"/>
      <family val="2"/>
      <charset val="186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  <charset val="186"/>
    </font>
    <font>
      <sz val="9"/>
      <color indexed="9"/>
      <name val="Arial"/>
      <family val="2"/>
      <charset val="186"/>
    </font>
    <font>
      <b/>
      <sz val="10"/>
      <color indexed="9"/>
      <name val="Arial"/>
      <family val="2"/>
      <charset val="186"/>
    </font>
    <font>
      <sz val="8"/>
      <color indexed="8"/>
      <name val="Arial"/>
      <family val="2"/>
      <charset val="186"/>
    </font>
    <font>
      <b/>
      <sz val="9"/>
      <color indexed="14"/>
      <name val="Arial"/>
      <family val="2"/>
    </font>
    <font>
      <b/>
      <sz val="9"/>
      <color indexed="14"/>
      <name val="Arial"/>
      <family val="2"/>
      <charset val="186"/>
    </font>
    <font>
      <sz val="9"/>
      <name val="Arial"/>
      <family val="2"/>
      <charset val="186"/>
    </font>
    <font>
      <sz val="8"/>
      <name val="Arial"/>
      <charset val="186"/>
    </font>
    <font>
      <b/>
      <sz val="14"/>
      <color indexed="10"/>
      <name val="Times New Roman"/>
      <family val="1"/>
      <charset val="186"/>
    </font>
    <font>
      <sz val="10"/>
      <color indexed="10"/>
      <name val="Arial"/>
      <family val="2"/>
      <charset val="186"/>
    </font>
    <font>
      <sz val="12"/>
      <color indexed="10"/>
      <name val="Times New Roman"/>
      <family val="1"/>
      <charset val="186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0" fillId="0" borderId="0" xfId="0" applyFill="1" applyBorder="1"/>
    <xf numFmtId="0" fontId="7" fillId="0" borderId="2" xfId="0" applyFont="1" applyFill="1" applyBorder="1" applyAlignment="1"/>
    <xf numFmtId="0" fontId="0" fillId="0" borderId="2" xfId="0" applyFill="1" applyBorder="1"/>
    <xf numFmtId="0" fontId="7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1" fontId="9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Fill="1"/>
    <xf numFmtId="0" fontId="13" fillId="0" borderId="0" xfId="0" applyFont="1" applyFill="1"/>
    <xf numFmtId="0" fontId="13" fillId="2" borderId="0" xfId="0" applyFont="1" applyFill="1"/>
    <xf numFmtId="0" fontId="0" fillId="2" borderId="0" xfId="0" applyFill="1"/>
    <xf numFmtId="0" fontId="11" fillId="2" borderId="0" xfId="0" applyFont="1" applyFill="1" applyAlignment="1"/>
    <xf numFmtId="0" fontId="14" fillId="2" borderId="0" xfId="0" applyFont="1" applyFill="1"/>
    <xf numFmtId="2" fontId="16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vertical="center"/>
    </xf>
    <xf numFmtId="1" fontId="17" fillId="2" borderId="6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176" fontId="13" fillId="2" borderId="5" xfId="0" applyNumberFormat="1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  <protection hidden="1"/>
    </xf>
    <xf numFmtId="0" fontId="12" fillId="2" borderId="8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/>
    </xf>
    <xf numFmtId="1" fontId="17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 wrapText="1"/>
    </xf>
    <xf numFmtId="0" fontId="26" fillId="2" borderId="12" xfId="0" applyFont="1" applyFill="1" applyBorder="1" applyAlignment="1" applyProtection="1">
      <alignment horizontal="center" vertical="center"/>
      <protection hidden="1"/>
    </xf>
    <xf numFmtId="0" fontId="26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vertical="center" wrapText="1"/>
    </xf>
    <xf numFmtId="1" fontId="23" fillId="2" borderId="0" xfId="0" applyNumberFormat="1" applyFont="1" applyFill="1" applyBorder="1" applyAlignment="1">
      <alignment horizontal="center" vertical="center"/>
    </xf>
    <xf numFmtId="176" fontId="13" fillId="2" borderId="0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 vertical="center" wrapText="1"/>
    </xf>
    <xf numFmtId="1" fontId="24" fillId="2" borderId="0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vertical="center" wrapText="1"/>
    </xf>
    <xf numFmtId="1" fontId="29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center"/>
    </xf>
    <xf numFmtId="1" fontId="33" fillId="2" borderId="0" xfId="0" applyNumberFormat="1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21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/>
    <xf numFmtId="0" fontId="14" fillId="2" borderId="0" xfId="0" applyFont="1" applyFill="1" applyBorder="1" applyAlignment="1"/>
    <xf numFmtId="0" fontId="0" fillId="2" borderId="0" xfId="0" applyFill="1" applyBorder="1"/>
    <xf numFmtId="0" fontId="12" fillId="3" borderId="14" xfId="0" applyFont="1" applyFill="1" applyBorder="1" applyAlignment="1">
      <alignment horizontal="center" vertical="center"/>
    </xf>
    <xf numFmtId="1" fontId="17" fillId="2" borderId="15" xfId="0" applyNumberFormat="1" applyFont="1" applyFill="1" applyBorder="1" applyAlignment="1">
      <alignment horizontal="center" vertical="center"/>
    </xf>
    <xf numFmtId="176" fontId="13" fillId="2" borderId="16" xfId="0" applyNumberFormat="1" applyFont="1" applyFill="1" applyBorder="1" applyAlignment="1">
      <alignment horizontal="center" vertical="center" wrapText="1"/>
    </xf>
    <xf numFmtId="0" fontId="26" fillId="2" borderId="17" xfId="0" applyFont="1" applyFill="1" applyBorder="1" applyAlignment="1" applyProtection="1">
      <alignment horizontal="center" vertical="center"/>
      <protection hidden="1"/>
    </xf>
    <xf numFmtId="1" fontId="13" fillId="2" borderId="18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 wrapText="1"/>
    </xf>
    <xf numFmtId="1" fontId="13" fillId="2" borderId="19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/>
    </xf>
    <xf numFmtId="1" fontId="12" fillId="3" borderId="3" xfId="0" applyNumberFormat="1" applyFont="1" applyFill="1" applyBorder="1" applyAlignment="1">
      <alignment horizontal="center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23" fillId="2" borderId="3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1" fontId="24" fillId="2" borderId="6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26" fillId="2" borderId="22" xfId="0" applyFont="1" applyFill="1" applyBorder="1" applyAlignment="1" applyProtection="1">
      <alignment horizontal="center" vertical="center"/>
      <protection hidden="1"/>
    </xf>
    <xf numFmtId="0" fontId="26" fillId="2" borderId="23" xfId="0" applyFont="1" applyFill="1" applyBorder="1" applyAlignment="1" applyProtection="1">
      <alignment horizontal="center" vertical="center"/>
      <protection hidden="1"/>
    </xf>
    <xf numFmtId="0" fontId="26" fillId="2" borderId="24" xfId="0" applyFont="1" applyFill="1" applyBorder="1" applyAlignment="1" applyProtection="1">
      <alignment horizontal="center" vertical="center"/>
      <protection hidden="1"/>
    </xf>
    <xf numFmtId="0" fontId="18" fillId="4" borderId="25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vertical="center"/>
    </xf>
    <xf numFmtId="0" fontId="26" fillId="2" borderId="4" xfId="0" applyFont="1" applyFill="1" applyBorder="1" applyAlignment="1" applyProtection="1">
      <alignment horizontal="center" vertical="center"/>
      <protection hidden="1"/>
    </xf>
    <xf numFmtId="0" fontId="26" fillId="2" borderId="28" xfId="0" applyFont="1" applyFill="1" applyBorder="1" applyAlignment="1" applyProtection="1">
      <alignment horizontal="center" vertical="center"/>
      <protection hidden="1"/>
    </xf>
    <xf numFmtId="0" fontId="26" fillId="2" borderId="29" xfId="0" applyFont="1" applyFill="1" applyBorder="1" applyAlignment="1" applyProtection="1">
      <alignment horizontal="center" vertical="center"/>
      <protection hidden="1"/>
    </xf>
    <xf numFmtId="0" fontId="26" fillId="2" borderId="30" xfId="0" applyFont="1" applyFill="1" applyBorder="1" applyAlignment="1" applyProtection="1">
      <alignment horizontal="center" vertical="center"/>
      <protection hidden="1"/>
    </xf>
    <xf numFmtId="0" fontId="13" fillId="2" borderId="31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/>
    </xf>
    <xf numFmtId="0" fontId="38" fillId="2" borderId="0" xfId="0" applyFont="1" applyFill="1"/>
    <xf numFmtId="0" fontId="39" fillId="2" borderId="0" xfId="0" applyFont="1" applyFill="1" applyBorder="1" applyAlignment="1">
      <alignment horizontal="right"/>
    </xf>
    <xf numFmtId="0" fontId="40" fillId="2" borderId="0" xfId="0" applyFont="1" applyFill="1" applyBorder="1" applyAlignment="1" applyProtection="1">
      <alignment horizontal="center" vertical="center"/>
      <protection hidden="1"/>
    </xf>
    <xf numFmtId="0" fontId="41" fillId="2" borderId="0" xfId="0" applyFont="1" applyFill="1" applyBorder="1" applyAlignment="1" applyProtection="1">
      <alignment horizontal="center" vertical="center"/>
      <protection hidden="1"/>
    </xf>
    <xf numFmtId="0" fontId="42" fillId="2" borderId="0" xfId="0" applyFont="1" applyFill="1" applyBorder="1" applyAlignment="1" applyProtection="1">
      <alignment horizontal="center" vertical="center"/>
      <protection hidden="1"/>
    </xf>
    <xf numFmtId="0" fontId="40" fillId="2" borderId="0" xfId="0" applyFont="1" applyFill="1" applyBorder="1" applyAlignment="1">
      <alignment horizontal="center"/>
    </xf>
    <xf numFmtId="0" fontId="39" fillId="2" borderId="0" xfId="0" applyFont="1" applyFill="1" applyAlignment="1">
      <alignment horizontal="left"/>
    </xf>
    <xf numFmtId="0" fontId="38" fillId="0" borderId="0" xfId="0" applyFont="1"/>
    <xf numFmtId="1" fontId="17" fillId="2" borderId="0" xfId="0" applyNumberFormat="1" applyFont="1" applyFill="1" applyBorder="1" applyAlignment="1">
      <alignment horizontal="center" vertical="center"/>
    </xf>
    <xf numFmtId="1" fontId="31" fillId="2" borderId="0" xfId="0" applyNumberFormat="1" applyFont="1" applyFill="1" applyBorder="1" applyAlignment="1">
      <alignment horizontal="center" vertical="center"/>
    </xf>
    <xf numFmtId="1" fontId="13" fillId="3" borderId="0" xfId="0" applyNumberFormat="1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left" vertical="center"/>
    </xf>
    <xf numFmtId="0" fontId="23" fillId="2" borderId="37" xfId="0" applyFont="1" applyFill="1" applyBorder="1" applyAlignment="1">
      <alignment horizontal="left" vertical="center"/>
    </xf>
    <xf numFmtId="0" fontId="23" fillId="2" borderId="37" xfId="0" applyFont="1" applyFill="1" applyBorder="1" applyAlignment="1">
      <alignment vertical="center"/>
    </xf>
    <xf numFmtId="1" fontId="17" fillId="2" borderId="37" xfId="0" applyNumberFormat="1" applyFont="1" applyFill="1" applyBorder="1" applyAlignment="1">
      <alignment horizontal="center" vertical="center"/>
    </xf>
    <xf numFmtId="1" fontId="23" fillId="2" borderId="37" xfId="0" applyNumberFormat="1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/>
    </xf>
    <xf numFmtId="176" fontId="13" fillId="2" borderId="38" xfId="0" applyNumberFormat="1" applyFont="1" applyFill="1" applyBorder="1" applyAlignment="1">
      <alignment horizontal="center" vertical="center" wrapText="1"/>
    </xf>
    <xf numFmtId="1" fontId="13" fillId="2" borderId="37" xfId="0" applyNumberFormat="1" applyFont="1" applyFill="1" applyBorder="1" applyAlignment="1">
      <alignment horizontal="center" vertical="center" wrapText="1"/>
    </xf>
    <xf numFmtId="1" fontId="24" fillId="2" borderId="37" xfId="0" applyNumberFormat="1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/>
    </xf>
    <xf numFmtId="1" fontId="9" fillId="2" borderId="37" xfId="0" applyNumberFormat="1" applyFont="1" applyFill="1" applyBorder="1" applyAlignment="1">
      <alignment horizontal="center" vertical="center"/>
    </xf>
    <xf numFmtId="1" fontId="13" fillId="2" borderId="39" xfId="0" applyNumberFormat="1" applyFont="1" applyFill="1" applyBorder="1" applyAlignment="1">
      <alignment horizontal="center" vertical="center"/>
    </xf>
    <xf numFmtId="1" fontId="13" fillId="2" borderId="40" xfId="0" applyNumberFormat="1" applyFont="1" applyFill="1" applyBorder="1" applyAlignment="1">
      <alignment horizontal="center" vertical="center" wrapText="1"/>
    </xf>
    <xf numFmtId="0" fontId="26" fillId="2" borderId="35" xfId="0" applyFont="1" applyFill="1" applyBorder="1" applyAlignment="1" applyProtection="1">
      <alignment horizontal="center" vertical="center"/>
      <protection hidden="1"/>
    </xf>
    <xf numFmtId="0" fontId="12" fillId="2" borderId="40" xfId="0" applyFont="1" applyFill="1" applyBorder="1" applyAlignment="1" applyProtection="1">
      <alignment horizontal="center" vertical="center"/>
      <protection hidden="1"/>
    </xf>
    <xf numFmtId="0" fontId="26" fillId="2" borderId="41" xfId="0" applyFont="1" applyFill="1" applyBorder="1" applyAlignment="1" applyProtection="1">
      <alignment horizontal="center" vertical="center"/>
      <protection hidden="1"/>
    </xf>
    <xf numFmtId="0" fontId="12" fillId="2" borderId="42" xfId="0" applyFont="1" applyFill="1" applyBorder="1" applyAlignment="1" applyProtection="1">
      <alignment horizontal="center" vertical="center"/>
      <protection hidden="1"/>
    </xf>
    <xf numFmtId="0" fontId="26" fillId="2" borderId="43" xfId="0" applyFont="1" applyFill="1" applyBorder="1" applyAlignment="1" applyProtection="1">
      <alignment horizontal="center" vertical="center"/>
      <protection hidden="1"/>
    </xf>
    <xf numFmtId="0" fontId="12" fillId="2" borderId="44" xfId="0" applyFont="1" applyFill="1" applyBorder="1" applyAlignment="1" applyProtection="1">
      <alignment horizontal="center" vertical="center"/>
      <protection hidden="1"/>
    </xf>
    <xf numFmtId="0" fontId="26" fillId="2" borderId="45" xfId="0" applyFont="1" applyFill="1" applyBorder="1" applyAlignment="1" applyProtection="1">
      <alignment horizontal="center" vertical="center"/>
      <protection hidden="1"/>
    </xf>
    <xf numFmtId="0" fontId="13" fillId="2" borderId="45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8" fillId="4" borderId="49" xfId="0" applyFont="1" applyFill="1" applyBorder="1" applyAlignment="1" applyProtection="1">
      <alignment horizontal="center" vertical="center"/>
      <protection hidden="1"/>
    </xf>
    <xf numFmtId="0" fontId="18" fillId="4" borderId="25" xfId="0" applyFont="1" applyFill="1" applyBorder="1" applyAlignment="1" applyProtection="1">
      <alignment horizontal="center" vertical="center"/>
      <protection hidden="1"/>
    </xf>
    <xf numFmtId="0" fontId="18" fillId="4" borderId="26" xfId="0" applyFont="1" applyFill="1" applyBorder="1" applyAlignment="1" applyProtection="1">
      <alignment horizontal="center" vertical="center"/>
      <protection hidden="1"/>
    </xf>
    <xf numFmtId="0" fontId="18" fillId="4" borderId="27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8" fillId="4" borderId="23" xfId="0" applyFont="1" applyFill="1" applyBorder="1" applyAlignment="1" applyProtection="1">
      <alignment horizontal="center" vertical="center"/>
      <protection hidden="1"/>
    </xf>
    <xf numFmtId="0" fontId="12" fillId="4" borderId="15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17" fillId="2" borderId="48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</cellXfs>
  <cellStyles count="1">
    <cellStyle name="Parasts" xfId="0" builtinId="0"/>
  </cellStyles>
  <dxfs count="82"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lor indexed="8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4</xdr:col>
          <xdr:colOff>285750</xdr:colOff>
          <xdr:row>2</xdr:row>
          <xdr:rowOff>19050</xdr:rowOff>
        </xdr:to>
        <xdr:sp macro="" textlink="">
          <xdr:nvSpPr>
            <xdr:cNvPr id="1027" name="CommandButton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</xdr:row>
          <xdr:rowOff>0</xdr:rowOff>
        </xdr:from>
        <xdr:to>
          <xdr:col>8</xdr:col>
          <xdr:colOff>28575</xdr:colOff>
          <xdr:row>2</xdr:row>
          <xdr:rowOff>28575</xdr:rowOff>
        </xdr:to>
        <xdr:sp macro="" textlink="">
          <xdr:nvSpPr>
            <xdr:cNvPr id="1028" name="CommandButton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1">
    <tabColor indexed="10"/>
  </sheetPr>
  <dimension ref="A1:N93"/>
  <sheetViews>
    <sheetView workbookViewId="0">
      <selection activeCell="A88" sqref="A88"/>
    </sheetView>
  </sheetViews>
  <sheetFormatPr defaultRowHeight="12.75" x14ac:dyDescent="0.2"/>
  <cols>
    <col min="1" max="1" width="9.7109375" customWidth="1"/>
    <col min="2" max="2" width="19.7109375" customWidth="1"/>
    <col min="3" max="3" width="14.140625" customWidth="1"/>
    <col min="4" max="5" width="6.7109375" customWidth="1"/>
    <col min="6" max="6" width="7.7109375" customWidth="1"/>
    <col min="7" max="7" width="9.7109375" customWidth="1"/>
    <col min="8" max="14" width="6.7109375" customWidth="1"/>
  </cols>
  <sheetData>
    <row r="1" spans="1:14" ht="50.25" customHeight="1" x14ac:dyDescent="0.2">
      <c r="A1" s="185" t="s">
        <v>37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30.75" customHeight="1" x14ac:dyDescent="0.5">
      <c r="A2" s="1" t="s">
        <v>0</v>
      </c>
      <c r="B2" s="2" t="s">
        <v>36</v>
      </c>
      <c r="C2" s="2"/>
      <c r="D2" s="3"/>
      <c r="E2" s="4"/>
      <c r="F2" s="4"/>
      <c r="G2" s="4"/>
      <c r="H2" s="3"/>
      <c r="I2" s="3"/>
      <c r="J2" s="3"/>
      <c r="K2" s="3"/>
      <c r="L2" s="3"/>
      <c r="M2" s="3"/>
      <c r="N2" s="3"/>
    </row>
    <row r="3" spans="1:14" ht="15" x14ac:dyDescent="0.3">
      <c r="A3" s="5" t="str">
        <f>IF(ISERROR(B3="BRIVS"),"0",C3)</f>
        <v>0</v>
      </c>
      <c r="B3" s="6" t="e">
        <f>IF(B19="$PNAME",0,LOOKUP(C3,A5:A20,B5:B20))</f>
        <v>#N/A</v>
      </c>
      <c r="C3" s="7" t="e">
        <f>IF(A19="$PP",0,LOOKUP("999*",E5:E20,A5:A20))</f>
        <v>#N/A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" customHeight="1" x14ac:dyDescent="0.3">
      <c r="A4" s="9"/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" x14ac:dyDescent="0.2">
      <c r="A5" s="12" t="s">
        <v>1</v>
      </c>
      <c r="B5" s="12" t="s">
        <v>2</v>
      </c>
      <c r="C5" s="12" t="s">
        <v>3</v>
      </c>
      <c r="D5" s="13" t="s">
        <v>4</v>
      </c>
      <c r="E5" s="13" t="s">
        <v>5</v>
      </c>
      <c r="F5" s="14" t="s">
        <v>6</v>
      </c>
      <c r="G5" s="13" t="s">
        <v>7</v>
      </c>
      <c r="H5" s="13" t="s">
        <v>53</v>
      </c>
      <c r="I5" s="13" t="s">
        <v>68</v>
      </c>
      <c r="J5" s="13" t="s">
        <v>83</v>
      </c>
      <c r="K5" s="13" t="s">
        <v>94</v>
      </c>
      <c r="L5" s="13" t="s">
        <v>101</v>
      </c>
      <c r="M5" s="13" t="s">
        <v>106</v>
      </c>
      <c r="N5" s="13" t="s">
        <v>110</v>
      </c>
    </row>
    <row r="6" spans="1:14" x14ac:dyDescent="0.2">
      <c r="A6" s="15">
        <v>1</v>
      </c>
      <c r="B6" s="16" t="s">
        <v>38</v>
      </c>
      <c r="C6" s="15" t="s">
        <v>52</v>
      </c>
      <c r="D6" s="15"/>
      <c r="E6" s="17">
        <v>1483</v>
      </c>
      <c r="F6" s="15">
        <v>6.5</v>
      </c>
      <c r="G6" s="15">
        <v>7</v>
      </c>
      <c r="H6" s="15" t="s">
        <v>54</v>
      </c>
      <c r="I6" s="15" t="s">
        <v>69</v>
      </c>
      <c r="J6" s="15" t="s">
        <v>84</v>
      </c>
      <c r="K6" s="15" t="s">
        <v>95</v>
      </c>
      <c r="L6" s="15" t="s">
        <v>102</v>
      </c>
      <c r="M6" s="15" t="s">
        <v>87</v>
      </c>
      <c r="N6" s="15" t="s">
        <v>97</v>
      </c>
    </row>
    <row r="7" spans="1:14" x14ac:dyDescent="0.2">
      <c r="A7" s="15">
        <v>2</v>
      </c>
      <c r="B7" s="16" t="s">
        <v>39</v>
      </c>
      <c r="C7" s="15" t="s">
        <v>52</v>
      </c>
      <c r="D7" s="15"/>
      <c r="E7" s="17">
        <v>1078</v>
      </c>
      <c r="F7" s="15">
        <v>5.5</v>
      </c>
      <c r="G7" s="15">
        <v>7</v>
      </c>
      <c r="H7" s="15" t="s">
        <v>55</v>
      </c>
      <c r="I7" s="15" t="s">
        <v>70</v>
      </c>
      <c r="J7" s="15" t="s">
        <v>85</v>
      </c>
      <c r="K7" s="15" t="s">
        <v>58</v>
      </c>
      <c r="L7" s="15" t="s">
        <v>69</v>
      </c>
      <c r="M7" s="15" t="s">
        <v>107</v>
      </c>
      <c r="N7" s="15" t="s">
        <v>92</v>
      </c>
    </row>
    <row r="8" spans="1:14" x14ac:dyDescent="0.2">
      <c r="A8" s="15">
        <v>3</v>
      </c>
      <c r="B8" s="16" t="s">
        <v>40</v>
      </c>
      <c r="C8" s="15" t="s">
        <v>52</v>
      </c>
      <c r="D8" s="15"/>
      <c r="E8" s="17">
        <v>1032</v>
      </c>
      <c r="F8" s="15">
        <v>3</v>
      </c>
      <c r="G8" s="15">
        <v>7</v>
      </c>
      <c r="H8" s="15" t="s">
        <v>56</v>
      </c>
      <c r="I8" s="15" t="s">
        <v>71</v>
      </c>
      <c r="J8" s="15" t="s">
        <v>64</v>
      </c>
      <c r="K8" s="15" t="s">
        <v>75</v>
      </c>
      <c r="L8" s="15" t="s">
        <v>103</v>
      </c>
      <c r="M8" s="15" t="s">
        <v>60</v>
      </c>
      <c r="N8" s="15" t="s">
        <v>61</v>
      </c>
    </row>
    <row r="9" spans="1:14" x14ac:dyDescent="0.2">
      <c r="A9" s="15">
        <v>4</v>
      </c>
      <c r="B9" s="16" t="s">
        <v>41</v>
      </c>
      <c r="C9" s="15" t="s">
        <v>52</v>
      </c>
      <c r="D9" s="15"/>
      <c r="E9" s="17">
        <v>1026</v>
      </c>
      <c r="F9" s="15">
        <v>4</v>
      </c>
      <c r="G9" s="15">
        <v>7</v>
      </c>
      <c r="H9" s="15" t="s">
        <v>57</v>
      </c>
      <c r="I9" s="15" t="s">
        <v>72</v>
      </c>
      <c r="J9" s="15" t="s">
        <v>86</v>
      </c>
      <c r="K9" s="15" t="s">
        <v>96</v>
      </c>
      <c r="L9" s="15" t="s">
        <v>62</v>
      </c>
      <c r="M9" s="15" t="s">
        <v>95</v>
      </c>
      <c r="N9" s="15" t="s">
        <v>75</v>
      </c>
    </row>
    <row r="10" spans="1:14" x14ac:dyDescent="0.2">
      <c r="A10" s="15">
        <v>5</v>
      </c>
      <c r="B10" s="16" t="s">
        <v>42</v>
      </c>
      <c r="C10" s="15" t="s">
        <v>52</v>
      </c>
      <c r="D10" s="15"/>
      <c r="E10" s="17">
        <v>1012</v>
      </c>
      <c r="F10" s="15">
        <v>4</v>
      </c>
      <c r="G10" s="15">
        <v>7</v>
      </c>
      <c r="H10" s="15" t="s">
        <v>58</v>
      </c>
      <c r="I10" s="15" t="s">
        <v>73</v>
      </c>
      <c r="J10" s="15" t="s">
        <v>66</v>
      </c>
      <c r="K10" s="15" t="s">
        <v>81</v>
      </c>
      <c r="L10" s="15" t="s">
        <v>96</v>
      </c>
      <c r="M10" s="15" t="s">
        <v>72</v>
      </c>
      <c r="N10" s="15" t="s">
        <v>55</v>
      </c>
    </row>
    <row r="11" spans="1:14" x14ac:dyDescent="0.2">
      <c r="A11" s="15">
        <v>6</v>
      </c>
      <c r="B11" s="16" t="s">
        <v>43</v>
      </c>
      <c r="C11" s="15" t="s">
        <v>52</v>
      </c>
      <c r="D11" s="15"/>
      <c r="E11" s="17">
        <v>1003</v>
      </c>
      <c r="F11" s="15">
        <v>3.5</v>
      </c>
      <c r="G11" s="15">
        <v>7</v>
      </c>
      <c r="H11" s="15" t="s">
        <v>59</v>
      </c>
      <c r="I11" s="15" t="s">
        <v>74</v>
      </c>
      <c r="J11" s="15" t="s">
        <v>87</v>
      </c>
      <c r="K11" s="15" t="s">
        <v>72</v>
      </c>
      <c r="L11" s="15" t="s">
        <v>75</v>
      </c>
      <c r="M11" s="15" t="s">
        <v>64</v>
      </c>
      <c r="N11" s="15" t="s">
        <v>79</v>
      </c>
    </row>
    <row r="12" spans="1:14" x14ac:dyDescent="0.2">
      <c r="A12" s="15">
        <v>7</v>
      </c>
      <c r="B12" s="16" t="s">
        <v>44</v>
      </c>
      <c r="C12" s="15" t="s">
        <v>52</v>
      </c>
      <c r="D12" s="15"/>
      <c r="E12" s="17">
        <v>1000</v>
      </c>
      <c r="F12" s="15">
        <v>3</v>
      </c>
      <c r="G12" s="15">
        <v>7</v>
      </c>
      <c r="H12" s="15" t="s">
        <v>60</v>
      </c>
      <c r="I12" s="15" t="s">
        <v>75</v>
      </c>
      <c r="J12" s="15" t="s">
        <v>88</v>
      </c>
      <c r="K12" s="15" t="s">
        <v>82</v>
      </c>
      <c r="L12" s="15" t="s">
        <v>55</v>
      </c>
      <c r="M12" s="15" t="s">
        <v>81</v>
      </c>
      <c r="N12" s="15" t="s">
        <v>62</v>
      </c>
    </row>
    <row r="13" spans="1:14" x14ac:dyDescent="0.2">
      <c r="A13" s="15">
        <v>8</v>
      </c>
      <c r="B13" s="16" t="s">
        <v>45</v>
      </c>
      <c r="C13" s="15" t="s">
        <v>52</v>
      </c>
      <c r="D13" s="15"/>
      <c r="E13" s="17">
        <v>1000</v>
      </c>
      <c r="F13" s="15">
        <v>5.5</v>
      </c>
      <c r="G13" s="15">
        <v>7</v>
      </c>
      <c r="H13" s="15" t="s">
        <v>61</v>
      </c>
      <c r="I13" s="15" t="s">
        <v>76</v>
      </c>
      <c r="J13" s="15" t="s">
        <v>89</v>
      </c>
      <c r="K13" s="15" t="s">
        <v>97</v>
      </c>
      <c r="L13" s="15" t="s">
        <v>104</v>
      </c>
      <c r="M13" s="15" t="s">
        <v>108</v>
      </c>
      <c r="N13" s="15" t="s">
        <v>111</v>
      </c>
    </row>
    <row r="14" spans="1:14" x14ac:dyDescent="0.2">
      <c r="A14" s="15">
        <v>9</v>
      </c>
      <c r="B14" s="16" t="s">
        <v>46</v>
      </c>
      <c r="C14" s="15" t="s">
        <v>52</v>
      </c>
      <c r="D14" s="15"/>
      <c r="E14" s="17">
        <v>1000</v>
      </c>
      <c r="F14" s="15">
        <v>1</v>
      </c>
      <c r="G14" s="15">
        <v>7</v>
      </c>
      <c r="H14" s="15" t="s">
        <v>62</v>
      </c>
      <c r="I14" s="15" t="s">
        <v>77</v>
      </c>
      <c r="J14" s="15" t="s">
        <v>90</v>
      </c>
      <c r="K14" s="15" t="s">
        <v>79</v>
      </c>
      <c r="L14" s="15" t="s">
        <v>105</v>
      </c>
      <c r="M14" s="15" t="s">
        <v>93</v>
      </c>
      <c r="N14" s="15" t="s">
        <v>98</v>
      </c>
    </row>
    <row r="15" spans="1:14" x14ac:dyDescent="0.2">
      <c r="A15" s="15">
        <v>10</v>
      </c>
      <c r="B15" s="16" t="s">
        <v>47</v>
      </c>
      <c r="C15" s="15" t="s">
        <v>52</v>
      </c>
      <c r="D15" s="15"/>
      <c r="E15" s="17">
        <v>1000</v>
      </c>
      <c r="F15" s="15">
        <v>2</v>
      </c>
      <c r="G15" s="15">
        <v>7</v>
      </c>
      <c r="H15" s="15" t="s">
        <v>63</v>
      </c>
      <c r="I15" s="15" t="s">
        <v>78</v>
      </c>
      <c r="J15" s="15" t="s">
        <v>55</v>
      </c>
      <c r="K15" s="15" t="s">
        <v>98</v>
      </c>
      <c r="L15" s="15" t="s">
        <v>79</v>
      </c>
      <c r="M15" s="15" t="s">
        <v>105</v>
      </c>
      <c r="N15" s="15" t="s">
        <v>112</v>
      </c>
    </row>
    <row r="16" spans="1:14" x14ac:dyDescent="0.2">
      <c r="A16" s="15">
        <v>11</v>
      </c>
      <c r="B16" s="16" t="s">
        <v>48</v>
      </c>
      <c r="C16" s="15" t="s">
        <v>52</v>
      </c>
      <c r="D16" s="15"/>
      <c r="E16" s="17">
        <v>1000</v>
      </c>
      <c r="F16" s="15">
        <v>4</v>
      </c>
      <c r="G16" s="15">
        <v>7</v>
      </c>
      <c r="H16" s="15" t="s">
        <v>64</v>
      </c>
      <c r="I16" s="15" t="s">
        <v>79</v>
      </c>
      <c r="J16" s="15" t="s">
        <v>91</v>
      </c>
      <c r="K16" s="15" t="s">
        <v>92</v>
      </c>
      <c r="L16" s="15" t="s">
        <v>61</v>
      </c>
      <c r="M16" s="15" t="s">
        <v>109</v>
      </c>
      <c r="N16" s="15" t="s">
        <v>56</v>
      </c>
    </row>
    <row r="17" spans="1:14" x14ac:dyDescent="0.2">
      <c r="A17" s="15">
        <v>12</v>
      </c>
      <c r="B17" s="16" t="s">
        <v>49</v>
      </c>
      <c r="C17" s="15" t="s">
        <v>52</v>
      </c>
      <c r="D17" s="15"/>
      <c r="E17" s="17">
        <v>1000</v>
      </c>
      <c r="F17" s="15">
        <v>4</v>
      </c>
      <c r="G17" s="15">
        <v>7</v>
      </c>
      <c r="H17" s="15" t="s">
        <v>65</v>
      </c>
      <c r="I17" s="15" t="s">
        <v>80</v>
      </c>
      <c r="J17" s="15" t="s">
        <v>92</v>
      </c>
      <c r="K17" s="15" t="s">
        <v>73</v>
      </c>
      <c r="L17" s="15" t="s">
        <v>74</v>
      </c>
      <c r="M17" s="15" t="s">
        <v>89</v>
      </c>
      <c r="N17" s="15" t="s">
        <v>96</v>
      </c>
    </row>
    <row r="18" spans="1:14" x14ac:dyDescent="0.2">
      <c r="A18" s="15">
        <v>13</v>
      </c>
      <c r="B18" s="16" t="s">
        <v>50</v>
      </c>
      <c r="C18" s="15" t="s">
        <v>52</v>
      </c>
      <c r="D18" s="15"/>
      <c r="E18" s="17">
        <v>1000</v>
      </c>
      <c r="F18" s="15">
        <v>3</v>
      </c>
      <c r="G18" s="15">
        <v>7</v>
      </c>
      <c r="H18" s="15" t="s">
        <v>66</v>
      </c>
      <c r="I18" s="15" t="s">
        <v>81</v>
      </c>
      <c r="J18" s="15" t="s">
        <v>60</v>
      </c>
      <c r="K18" s="15" t="s">
        <v>99</v>
      </c>
      <c r="L18" s="15" t="s">
        <v>65</v>
      </c>
      <c r="M18" s="15" t="s">
        <v>80</v>
      </c>
      <c r="N18" s="15" t="s">
        <v>77</v>
      </c>
    </row>
    <row r="19" spans="1:14" x14ac:dyDescent="0.2">
      <c r="A19" s="15">
        <v>14</v>
      </c>
      <c r="B19" s="16" t="s">
        <v>51</v>
      </c>
      <c r="C19" s="15" t="s">
        <v>52</v>
      </c>
      <c r="D19" s="15"/>
      <c r="E19" s="17">
        <v>999</v>
      </c>
      <c r="F19" s="15">
        <v>0</v>
      </c>
      <c r="G19" s="15">
        <v>7</v>
      </c>
      <c r="H19" s="15" t="s">
        <v>67</v>
      </c>
      <c r="I19" s="15" t="s">
        <v>82</v>
      </c>
      <c r="J19" s="15" t="s">
        <v>93</v>
      </c>
      <c r="K19" s="15" t="s">
        <v>100</v>
      </c>
      <c r="L19" s="15" t="s">
        <v>90</v>
      </c>
      <c r="M19" s="15" t="s">
        <v>63</v>
      </c>
      <c r="N19" s="15" t="s">
        <v>66</v>
      </c>
    </row>
    <row r="20" spans="1:14" x14ac:dyDescent="0.2">
      <c r="A20" s="18"/>
      <c r="B20" s="19"/>
      <c r="C20" s="18"/>
      <c r="D20" s="18"/>
      <c r="E20" s="20"/>
      <c r="F20" s="18"/>
      <c r="G20" s="18"/>
      <c r="H20" s="21"/>
      <c r="I20" s="21"/>
      <c r="J20" s="21"/>
      <c r="K20" s="21"/>
      <c r="L20" s="21"/>
      <c r="M20" s="21"/>
      <c r="N20" s="21"/>
    </row>
    <row r="21" spans="1:14" x14ac:dyDescent="0.2">
      <c r="A21" s="18"/>
      <c r="B21" s="19"/>
      <c r="C21" s="18"/>
      <c r="D21" s="18"/>
      <c r="E21" s="20"/>
      <c r="F21" s="18"/>
      <c r="G21" s="18"/>
      <c r="H21" s="21"/>
      <c r="I21" s="21"/>
      <c r="J21" s="21"/>
      <c r="K21" s="21"/>
      <c r="L21" s="21"/>
      <c r="M21" s="21"/>
      <c r="N21" s="21"/>
    </row>
    <row r="22" spans="1:14" x14ac:dyDescent="0.2">
      <c r="A22" s="18"/>
      <c r="B22" s="19"/>
      <c r="C22" s="18"/>
      <c r="D22" s="18"/>
      <c r="E22" s="20"/>
      <c r="F22" s="18"/>
      <c r="G22" s="18"/>
      <c r="H22" s="21"/>
      <c r="I22" s="21"/>
      <c r="J22" s="21"/>
      <c r="K22" s="21"/>
      <c r="L22" s="21"/>
      <c r="M22" s="21"/>
      <c r="N22" s="21"/>
    </row>
    <row r="23" spans="1:14" x14ac:dyDescent="0.2">
      <c r="A23" s="18"/>
      <c r="B23" s="19"/>
      <c r="C23" s="18"/>
      <c r="D23" s="18"/>
      <c r="E23" s="20"/>
      <c r="F23" s="18"/>
      <c r="G23" s="18"/>
      <c r="H23" s="21"/>
      <c r="I23" s="21"/>
      <c r="J23" s="21"/>
      <c r="K23" s="21"/>
      <c r="L23" s="21"/>
      <c r="M23" s="21"/>
      <c r="N23" s="21"/>
    </row>
    <row r="24" spans="1:14" x14ac:dyDescent="0.2">
      <c r="A24" s="18"/>
      <c r="B24" s="19"/>
      <c r="C24" s="18"/>
      <c r="D24" s="18"/>
      <c r="E24" s="20"/>
      <c r="F24" s="18"/>
      <c r="G24" s="18"/>
      <c r="H24" s="21"/>
      <c r="I24" s="21"/>
      <c r="J24" s="21"/>
      <c r="K24" s="21"/>
      <c r="L24" s="21"/>
      <c r="M24" s="21"/>
      <c r="N24" s="21"/>
    </row>
    <row r="25" spans="1:14" x14ac:dyDescent="0.2">
      <c r="A25" s="18"/>
      <c r="B25" s="19"/>
      <c r="C25" s="18"/>
      <c r="D25" s="18"/>
      <c r="E25" s="20"/>
      <c r="F25" s="18"/>
      <c r="G25" s="18"/>
      <c r="H25" s="21"/>
      <c r="I25" s="21"/>
      <c r="J25" s="21"/>
      <c r="K25" s="21"/>
      <c r="L25" s="21"/>
      <c r="M25" s="21"/>
      <c r="N25" s="21"/>
    </row>
    <row r="26" spans="1:14" x14ac:dyDescent="0.2">
      <c r="A26" s="18"/>
      <c r="B26" s="19"/>
      <c r="C26" s="18"/>
      <c r="D26" s="18"/>
      <c r="E26" s="20"/>
      <c r="F26" s="18"/>
      <c r="G26" s="18"/>
      <c r="H26" s="21"/>
      <c r="I26" s="21"/>
      <c r="J26" s="21"/>
      <c r="K26" s="21"/>
      <c r="L26" s="21"/>
      <c r="M26" s="21"/>
      <c r="N26" s="21"/>
    </row>
    <row r="27" spans="1:14" x14ac:dyDescent="0.2">
      <c r="A27" s="18"/>
      <c r="B27" s="19"/>
      <c r="C27" s="18"/>
      <c r="D27" s="18"/>
      <c r="E27" s="20"/>
      <c r="F27" s="18"/>
      <c r="G27" s="18"/>
      <c r="H27" s="21"/>
      <c r="I27" s="21"/>
      <c r="J27" s="21"/>
      <c r="K27" s="21"/>
      <c r="L27" s="21"/>
      <c r="M27" s="21"/>
      <c r="N27" s="21"/>
    </row>
    <row r="28" spans="1:14" x14ac:dyDescent="0.2">
      <c r="A28" s="18"/>
      <c r="B28" s="19"/>
      <c r="C28" s="18"/>
      <c r="D28" s="18"/>
      <c r="E28" s="20"/>
      <c r="F28" s="18"/>
      <c r="G28" s="18"/>
      <c r="H28" s="21"/>
      <c r="I28" s="21"/>
      <c r="J28" s="21"/>
      <c r="K28" s="21"/>
      <c r="L28" s="21"/>
      <c r="M28" s="21"/>
      <c r="N28" s="21"/>
    </row>
    <row r="29" spans="1:14" x14ac:dyDescent="0.2">
      <c r="A29" s="18"/>
      <c r="B29" s="19"/>
      <c r="C29" s="18"/>
      <c r="D29" s="18"/>
      <c r="E29" s="20"/>
      <c r="F29" s="18"/>
      <c r="G29" s="18"/>
      <c r="H29" s="21"/>
      <c r="I29" s="21"/>
      <c r="J29" s="21"/>
      <c r="K29" s="21"/>
      <c r="L29" s="21"/>
      <c r="M29" s="21"/>
      <c r="N29" s="21"/>
    </row>
    <row r="30" spans="1:14" x14ac:dyDescent="0.2">
      <c r="A30" s="18"/>
      <c r="B30" s="19"/>
      <c r="C30" s="18"/>
      <c r="D30" s="18"/>
      <c r="E30" s="20"/>
      <c r="F30" s="18"/>
      <c r="G30" s="18"/>
      <c r="H30" s="21"/>
      <c r="I30" s="21"/>
      <c r="J30" s="21"/>
      <c r="K30" s="21"/>
      <c r="L30" s="21"/>
      <c r="M30" s="21"/>
      <c r="N30" s="21"/>
    </row>
    <row r="31" spans="1:14" x14ac:dyDescent="0.2">
      <c r="A31" s="18"/>
      <c r="B31" s="19"/>
      <c r="C31" s="18"/>
      <c r="D31" s="18"/>
      <c r="E31" s="20"/>
      <c r="F31" s="18"/>
      <c r="G31" s="18"/>
      <c r="H31" s="21"/>
      <c r="I31" s="21"/>
      <c r="J31" s="21"/>
      <c r="K31" s="21"/>
      <c r="L31" s="21"/>
      <c r="M31" s="21"/>
      <c r="N31" s="21"/>
    </row>
    <row r="32" spans="1:14" x14ac:dyDescent="0.2">
      <c r="A32" s="18"/>
      <c r="B32" s="19"/>
      <c r="C32" s="18"/>
      <c r="D32" s="18"/>
      <c r="E32" s="20"/>
      <c r="F32" s="18"/>
      <c r="G32" s="18"/>
      <c r="H32" s="21"/>
      <c r="I32" s="21"/>
      <c r="J32" s="21"/>
      <c r="K32" s="21"/>
      <c r="L32" s="21"/>
      <c r="M32" s="21"/>
      <c r="N32" s="21"/>
    </row>
    <row r="33" spans="1:14" x14ac:dyDescent="0.2">
      <c r="A33" s="18"/>
      <c r="B33" s="19"/>
      <c r="C33" s="18"/>
      <c r="D33" s="18"/>
      <c r="E33" s="20"/>
      <c r="F33" s="18"/>
      <c r="G33" s="18"/>
      <c r="H33" s="21"/>
      <c r="I33" s="21"/>
      <c r="J33" s="21"/>
      <c r="K33" s="21"/>
      <c r="L33" s="21"/>
      <c r="M33" s="21"/>
      <c r="N33" s="21"/>
    </row>
    <row r="34" spans="1:14" x14ac:dyDescent="0.2">
      <c r="A34" s="18"/>
      <c r="B34" s="19"/>
      <c r="C34" s="18"/>
      <c r="D34" s="18"/>
      <c r="E34" s="20"/>
      <c r="F34" s="18"/>
      <c r="G34" s="18"/>
      <c r="H34" s="21"/>
      <c r="I34" s="21"/>
      <c r="J34" s="21"/>
      <c r="K34" s="21"/>
      <c r="L34" s="21"/>
      <c r="M34" s="21"/>
      <c r="N34" s="21"/>
    </row>
    <row r="35" spans="1:14" x14ac:dyDescent="0.2">
      <c r="A35" s="18"/>
      <c r="B35" s="19"/>
      <c r="C35" s="18"/>
      <c r="D35" s="18"/>
      <c r="E35" s="20"/>
      <c r="F35" s="18"/>
      <c r="G35" s="18"/>
      <c r="H35" s="21"/>
      <c r="I35" s="21"/>
      <c r="J35" s="21"/>
      <c r="K35" s="21"/>
      <c r="L35" s="21"/>
      <c r="M35" s="21"/>
      <c r="N35" s="21"/>
    </row>
    <row r="36" spans="1:14" x14ac:dyDescent="0.2">
      <c r="A36" s="18"/>
      <c r="B36" s="19"/>
      <c r="C36" s="18"/>
      <c r="D36" s="18"/>
      <c r="E36" s="20"/>
      <c r="F36" s="18"/>
      <c r="G36" s="18"/>
      <c r="H36" s="21"/>
      <c r="I36" s="21"/>
      <c r="J36" s="21"/>
      <c r="K36" s="21"/>
      <c r="L36" s="21"/>
      <c r="M36" s="21"/>
      <c r="N36" s="21"/>
    </row>
    <row r="37" spans="1:14" x14ac:dyDescent="0.2">
      <c r="A37" s="18"/>
      <c r="B37" s="19"/>
      <c r="C37" s="18"/>
      <c r="D37" s="18"/>
      <c r="E37" s="20"/>
      <c r="F37" s="18"/>
      <c r="G37" s="18"/>
      <c r="H37" s="21"/>
      <c r="I37" s="21"/>
      <c r="J37" s="21"/>
      <c r="K37" s="21"/>
      <c r="L37" s="21"/>
      <c r="M37" s="21"/>
      <c r="N37" s="21"/>
    </row>
    <row r="38" spans="1:14" x14ac:dyDescent="0.2">
      <c r="A38" s="18"/>
      <c r="B38" s="19"/>
      <c r="C38" s="18"/>
      <c r="D38" s="18"/>
      <c r="E38" s="20"/>
      <c r="F38" s="18"/>
      <c r="G38" s="18"/>
      <c r="H38" s="21"/>
      <c r="I38" s="21"/>
      <c r="J38" s="21"/>
      <c r="K38" s="21"/>
      <c r="L38" s="21"/>
      <c r="M38" s="21"/>
      <c r="N38" s="21"/>
    </row>
    <row r="39" spans="1:14" x14ac:dyDescent="0.2">
      <c r="A39" s="18"/>
      <c r="B39" s="19"/>
      <c r="C39" s="18"/>
      <c r="D39" s="18"/>
      <c r="E39" s="20"/>
      <c r="F39" s="18"/>
      <c r="G39" s="18"/>
      <c r="H39" s="21"/>
      <c r="I39" s="21"/>
      <c r="J39" s="21"/>
      <c r="K39" s="21"/>
      <c r="L39" s="21"/>
      <c r="M39" s="21"/>
      <c r="N39" s="21"/>
    </row>
    <row r="40" spans="1:14" x14ac:dyDescent="0.2">
      <c r="A40" s="18"/>
      <c r="B40" s="19"/>
      <c r="C40" s="18"/>
      <c r="D40" s="18"/>
      <c r="E40" s="20"/>
      <c r="F40" s="18"/>
      <c r="G40" s="18"/>
      <c r="H40" s="21"/>
      <c r="I40" s="21"/>
      <c r="J40" s="21"/>
      <c r="K40" s="21"/>
      <c r="L40" s="21"/>
      <c r="M40" s="21"/>
      <c r="N40" s="21"/>
    </row>
    <row r="41" spans="1:14" x14ac:dyDescent="0.2">
      <c r="A41" s="18"/>
      <c r="B41" s="19"/>
      <c r="C41" s="18"/>
      <c r="D41" s="18"/>
      <c r="E41" s="20"/>
      <c r="F41" s="18"/>
      <c r="G41" s="18"/>
      <c r="H41" s="21"/>
      <c r="I41" s="21"/>
      <c r="J41" s="21"/>
      <c r="K41" s="21"/>
      <c r="L41" s="21"/>
      <c r="M41" s="21"/>
      <c r="N41" s="21"/>
    </row>
    <row r="42" spans="1:14" x14ac:dyDescent="0.2">
      <c r="A42" s="18"/>
      <c r="B42" s="19"/>
      <c r="C42" s="18"/>
      <c r="D42" s="18"/>
      <c r="E42" s="20"/>
      <c r="F42" s="18"/>
      <c r="G42" s="18"/>
      <c r="H42" s="21"/>
      <c r="I42" s="21"/>
      <c r="J42" s="21"/>
      <c r="K42" s="21"/>
      <c r="L42" s="21"/>
      <c r="M42" s="21"/>
      <c r="N42" s="21"/>
    </row>
    <row r="43" spans="1:14" x14ac:dyDescent="0.2">
      <c r="A43" s="18"/>
      <c r="B43" s="19"/>
      <c r="C43" s="18"/>
      <c r="D43" s="18"/>
      <c r="E43" s="20"/>
      <c r="F43" s="18"/>
      <c r="G43" s="18"/>
      <c r="H43" s="21"/>
      <c r="I43" s="21"/>
      <c r="J43" s="21"/>
      <c r="K43" s="21"/>
      <c r="L43" s="21"/>
      <c r="M43" s="21"/>
      <c r="N43" s="21"/>
    </row>
    <row r="44" spans="1:14" x14ac:dyDescent="0.2">
      <c r="A44" s="18"/>
      <c r="B44" s="19"/>
      <c r="C44" s="18"/>
      <c r="D44" s="18"/>
      <c r="E44" s="20"/>
      <c r="F44" s="18"/>
      <c r="G44" s="18"/>
      <c r="H44" s="21"/>
      <c r="I44" s="21"/>
      <c r="J44" s="21"/>
      <c r="K44" s="21"/>
      <c r="L44" s="21"/>
      <c r="M44" s="21"/>
      <c r="N44" s="21"/>
    </row>
    <row r="45" spans="1:14" x14ac:dyDescent="0.2">
      <c r="A45" s="18"/>
      <c r="B45" s="19"/>
      <c r="C45" s="18"/>
      <c r="D45" s="18"/>
      <c r="E45" s="20"/>
      <c r="F45" s="18"/>
      <c r="G45" s="18"/>
      <c r="H45" s="18"/>
      <c r="I45" s="18"/>
      <c r="J45" s="18"/>
      <c r="K45" s="18"/>
      <c r="L45" s="18"/>
      <c r="M45" s="18"/>
      <c r="N45" s="18"/>
    </row>
    <row r="46" spans="1:14" x14ac:dyDescent="0.2">
      <c r="A46" s="18"/>
      <c r="B46" s="19"/>
      <c r="C46" s="18"/>
      <c r="D46" s="18"/>
      <c r="E46" s="20"/>
      <c r="F46" s="18"/>
      <c r="G46" s="18"/>
      <c r="H46" s="18"/>
      <c r="I46" s="18"/>
      <c r="J46" s="18"/>
      <c r="K46" s="18"/>
      <c r="L46" s="18"/>
      <c r="M46" s="18"/>
      <c r="N46" s="18"/>
    </row>
    <row r="47" spans="1:14" x14ac:dyDescent="0.2">
      <c r="A47" s="18"/>
      <c r="B47" s="19"/>
      <c r="C47" s="18"/>
      <c r="D47" s="18"/>
      <c r="E47" s="20"/>
      <c r="F47" s="18"/>
      <c r="G47" s="18"/>
      <c r="H47" s="18"/>
      <c r="I47" s="18"/>
      <c r="J47" s="18"/>
      <c r="K47" s="18"/>
      <c r="L47" s="18"/>
      <c r="M47" s="18"/>
      <c r="N47" s="18"/>
    </row>
    <row r="48" spans="1:14" x14ac:dyDescent="0.2">
      <c r="A48" s="18"/>
      <c r="B48" s="19"/>
      <c r="C48" s="18"/>
      <c r="D48" s="18"/>
      <c r="E48" s="20"/>
      <c r="F48" s="18"/>
      <c r="G48" s="18"/>
      <c r="H48" s="18"/>
      <c r="I48" s="18"/>
      <c r="J48" s="18"/>
      <c r="K48" s="18"/>
      <c r="L48" s="18"/>
      <c r="M48" s="18"/>
      <c r="N48" s="18"/>
    </row>
    <row r="49" spans="1:14" x14ac:dyDescent="0.2">
      <c r="A49" s="18"/>
      <c r="B49" s="19"/>
      <c r="C49" s="18"/>
      <c r="D49" s="18"/>
      <c r="E49" s="20"/>
      <c r="F49" s="18"/>
      <c r="G49" s="18"/>
      <c r="H49" s="18"/>
      <c r="I49" s="18"/>
      <c r="J49" s="18"/>
      <c r="K49" s="18"/>
      <c r="L49" s="18"/>
      <c r="M49" s="18"/>
      <c r="N49" s="18"/>
    </row>
    <row r="50" spans="1:14" x14ac:dyDescent="0.2">
      <c r="A50" s="18"/>
      <c r="B50" s="19"/>
      <c r="C50" s="18"/>
      <c r="D50" s="18"/>
      <c r="E50" s="20"/>
      <c r="F50" s="18"/>
      <c r="G50" s="18"/>
      <c r="H50" s="18"/>
      <c r="I50" s="18"/>
      <c r="J50" s="18"/>
      <c r="K50" s="18"/>
      <c r="L50" s="18"/>
      <c r="M50" s="18"/>
      <c r="N50" s="18"/>
    </row>
    <row r="51" spans="1:14" x14ac:dyDescent="0.2">
      <c r="A51" s="18"/>
      <c r="B51" s="19"/>
      <c r="C51" s="18"/>
      <c r="D51" s="18"/>
      <c r="E51" s="20"/>
      <c r="F51" s="18"/>
      <c r="G51" s="18"/>
      <c r="H51" s="18"/>
      <c r="I51" s="18"/>
      <c r="J51" s="18"/>
      <c r="K51" s="18"/>
      <c r="L51" s="18"/>
      <c r="M51" s="18"/>
      <c r="N51" s="18"/>
    </row>
    <row r="52" spans="1:14" x14ac:dyDescent="0.2">
      <c r="A52" s="18"/>
      <c r="B52" s="19"/>
      <c r="C52" s="18"/>
      <c r="D52" s="18"/>
      <c r="E52" s="20"/>
      <c r="F52" s="18"/>
      <c r="G52" s="18"/>
      <c r="H52" s="18"/>
      <c r="I52" s="18"/>
      <c r="J52" s="18"/>
      <c r="K52" s="18"/>
      <c r="L52" s="18"/>
      <c r="M52" s="18"/>
      <c r="N52" s="18"/>
    </row>
    <row r="53" spans="1:14" x14ac:dyDescent="0.2">
      <c r="A53" s="18"/>
      <c r="B53" s="19"/>
      <c r="C53" s="18"/>
      <c r="D53" s="18"/>
      <c r="E53" s="20"/>
      <c r="F53" s="18"/>
      <c r="G53" s="18"/>
      <c r="H53" s="18"/>
      <c r="I53" s="18"/>
      <c r="J53" s="18"/>
      <c r="K53" s="18"/>
      <c r="L53" s="18"/>
      <c r="M53" s="18"/>
      <c r="N53" s="18"/>
    </row>
    <row r="54" spans="1:14" x14ac:dyDescent="0.2">
      <c r="A54" s="18"/>
      <c r="B54" s="19"/>
      <c r="C54" s="18"/>
      <c r="D54" s="18"/>
      <c r="E54" s="20"/>
      <c r="F54" s="18"/>
      <c r="G54" s="18"/>
      <c r="H54" s="18"/>
      <c r="I54" s="18"/>
      <c r="J54" s="18"/>
      <c r="K54" s="18"/>
      <c r="L54" s="18"/>
      <c r="M54" s="18"/>
      <c r="N54" s="18"/>
    </row>
    <row r="55" spans="1:14" x14ac:dyDescent="0.2">
      <c r="A55" s="18"/>
      <c r="B55" s="19"/>
      <c r="C55" s="18"/>
      <c r="D55" s="18"/>
      <c r="E55" s="20"/>
      <c r="F55" s="18"/>
      <c r="G55" s="18"/>
      <c r="H55" s="18"/>
      <c r="I55" s="18"/>
      <c r="J55" s="18"/>
      <c r="K55" s="18"/>
      <c r="L55" s="18"/>
      <c r="M55" s="18"/>
      <c r="N55" s="18"/>
    </row>
    <row r="56" spans="1:14" x14ac:dyDescent="0.2">
      <c r="A56" s="18"/>
      <c r="B56" s="19"/>
      <c r="C56" s="18"/>
      <c r="D56" s="18"/>
      <c r="E56" s="20"/>
      <c r="F56" s="18"/>
      <c r="G56" s="18"/>
      <c r="H56" s="18"/>
      <c r="I56" s="18"/>
      <c r="J56" s="18"/>
      <c r="K56" s="18"/>
      <c r="L56" s="18"/>
      <c r="M56" s="18"/>
      <c r="N56" s="18"/>
    </row>
    <row r="57" spans="1:14" x14ac:dyDescent="0.2">
      <c r="A57" s="18"/>
      <c r="B57" s="19"/>
      <c r="C57" s="18"/>
      <c r="D57" s="18"/>
      <c r="E57" s="20"/>
      <c r="F57" s="18"/>
      <c r="G57" s="18"/>
      <c r="H57" s="18"/>
      <c r="I57" s="18"/>
      <c r="J57" s="18"/>
      <c r="K57" s="18"/>
      <c r="L57" s="18"/>
      <c r="M57" s="18"/>
      <c r="N57" s="18"/>
    </row>
    <row r="58" spans="1:14" x14ac:dyDescent="0.2">
      <c r="A58" s="18"/>
      <c r="B58" s="19"/>
      <c r="C58" s="18"/>
      <c r="D58" s="18"/>
      <c r="E58" s="20"/>
      <c r="F58" s="18"/>
      <c r="G58" s="18"/>
      <c r="H58" s="18"/>
      <c r="I58" s="18"/>
      <c r="J58" s="18"/>
      <c r="K58" s="18"/>
      <c r="L58" s="18"/>
      <c r="M58" s="18"/>
      <c r="N58" s="18"/>
    </row>
    <row r="59" spans="1:14" x14ac:dyDescent="0.2">
      <c r="A59" s="18"/>
      <c r="B59" s="19"/>
      <c r="C59" s="18"/>
      <c r="D59" s="18"/>
      <c r="E59" s="20"/>
      <c r="F59" s="18"/>
      <c r="G59" s="18"/>
      <c r="H59" s="18"/>
      <c r="I59" s="18"/>
      <c r="J59" s="18"/>
      <c r="K59" s="18"/>
      <c r="L59" s="18"/>
      <c r="M59" s="18"/>
      <c r="N59" s="18"/>
    </row>
    <row r="60" spans="1:14" x14ac:dyDescent="0.2">
      <c r="A60" s="18"/>
      <c r="B60" s="19"/>
      <c r="C60" s="18"/>
      <c r="D60" s="18"/>
      <c r="E60" s="20"/>
      <c r="F60" s="18"/>
      <c r="G60" s="18"/>
      <c r="H60" s="18"/>
      <c r="I60" s="18"/>
      <c r="J60" s="18"/>
      <c r="K60" s="18"/>
      <c r="L60" s="18"/>
      <c r="M60" s="18"/>
      <c r="N60" s="18"/>
    </row>
    <row r="61" spans="1:14" x14ac:dyDescent="0.2">
      <c r="A61" s="18"/>
      <c r="B61" s="19"/>
      <c r="C61" s="18"/>
      <c r="D61" s="18"/>
      <c r="E61" s="20"/>
      <c r="F61" s="18"/>
      <c r="G61" s="18"/>
      <c r="H61" s="18"/>
      <c r="I61" s="18"/>
      <c r="J61" s="18"/>
      <c r="K61" s="18"/>
      <c r="L61" s="18"/>
      <c r="M61" s="18"/>
      <c r="N61" s="18"/>
    </row>
    <row r="62" spans="1:14" x14ac:dyDescent="0.2">
      <c r="A62" s="18"/>
      <c r="B62" s="19"/>
      <c r="C62" s="18"/>
      <c r="D62" s="18"/>
      <c r="E62" s="20"/>
      <c r="F62" s="18"/>
      <c r="G62" s="18"/>
      <c r="H62" s="18"/>
      <c r="I62" s="18"/>
      <c r="J62" s="18"/>
      <c r="K62" s="18"/>
      <c r="L62" s="18"/>
      <c r="M62" s="18"/>
      <c r="N62" s="18"/>
    </row>
    <row r="63" spans="1:14" x14ac:dyDescent="0.2">
      <c r="A63" s="18"/>
      <c r="B63" s="19"/>
      <c r="C63" s="18"/>
      <c r="D63" s="18"/>
      <c r="E63" s="20"/>
      <c r="F63" s="18"/>
      <c r="G63" s="18"/>
      <c r="H63" s="18"/>
      <c r="I63" s="18"/>
      <c r="J63" s="18"/>
      <c r="K63" s="18"/>
      <c r="L63" s="18"/>
      <c r="M63" s="18"/>
      <c r="N63" s="18"/>
    </row>
    <row r="64" spans="1:14" x14ac:dyDescent="0.2">
      <c r="A64" s="18"/>
      <c r="B64" s="19"/>
      <c r="C64" s="18"/>
      <c r="D64" s="18"/>
      <c r="E64" s="20"/>
      <c r="F64" s="18"/>
      <c r="G64" s="18"/>
      <c r="H64" s="18"/>
      <c r="I64" s="18"/>
      <c r="J64" s="18"/>
      <c r="K64" s="18"/>
      <c r="L64" s="18"/>
      <c r="M64" s="18"/>
      <c r="N64" s="18"/>
    </row>
    <row r="65" spans="1:14" x14ac:dyDescent="0.2">
      <c r="A65" s="18"/>
      <c r="B65" s="19"/>
      <c r="C65" s="18"/>
      <c r="D65" s="18"/>
      <c r="E65" s="20"/>
      <c r="F65" s="18"/>
      <c r="G65" s="18"/>
      <c r="H65" s="18"/>
      <c r="I65" s="18"/>
      <c r="J65" s="18"/>
      <c r="K65" s="18"/>
      <c r="L65" s="18"/>
      <c r="M65" s="18"/>
      <c r="N65" s="18"/>
    </row>
    <row r="66" spans="1:14" x14ac:dyDescent="0.2">
      <c r="A66" s="18"/>
      <c r="B66" s="19"/>
      <c r="C66" s="18"/>
      <c r="D66" s="18"/>
      <c r="E66" s="20"/>
      <c r="F66" s="18"/>
      <c r="G66" s="18"/>
      <c r="H66" s="18"/>
      <c r="I66" s="18"/>
      <c r="J66" s="18"/>
      <c r="K66" s="18"/>
      <c r="L66" s="18"/>
      <c r="M66" s="18"/>
      <c r="N66" s="18"/>
    </row>
    <row r="67" spans="1:14" x14ac:dyDescent="0.2">
      <c r="A67" s="18"/>
      <c r="B67" s="19"/>
      <c r="C67" s="18"/>
      <c r="D67" s="18"/>
      <c r="E67" s="20"/>
      <c r="F67" s="18"/>
      <c r="G67" s="18"/>
      <c r="H67" s="18"/>
      <c r="I67" s="18"/>
      <c r="J67" s="18"/>
      <c r="K67" s="18"/>
      <c r="L67" s="18"/>
      <c r="M67" s="18"/>
      <c r="N67" s="18"/>
    </row>
    <row r="68" spans="1:14" x14ac:dyDescent="0.2">
      <c r="A68" s="18"/>
      <c r="B68" s="19"/>
      <c r="C68" s="18"/>
      <c r="D68" s="18"/>
      <c r="E68" s="20"/>
      <c r="F68" s="18"/>
      <c r="G68" s="18"/>
      <c r="H68" s="18"/>
      <c r="I68" s="18"/>
      <c r="J68" s="18"/>
      <c r="K68" s="18"/>
      <c r="L68" s="18"/>
      <c r="M68" s="18"/>
      <c r="N68" s="18"/>
    </row>
    <row r="69" spans="1:14" x14ac:dyDescent="0.2">
      <c r="A69" s="18"/>
      <c r="B69" s="19"/>
      <c r="C69" s="18"/>
      <c r="D69" s="18"/>
      <c r="E69" s="20"/>
      <c r="F69" s="18"/>
      <c r="G69" s="18"/>
      <c r="H69" s="18"/>
      <c r="I69" s="18"/>
      <c r="J69" s="18"/>
      <c r="K69" s="18"/>
      <c r="L69" s="18"/>
      <c r="M69" s="18"/>
      <c r="N69" s="18"/>
    </row>
    <row r="70" spans="1:14" x14ac:dyDescent="0.2">
      <c r="A70" s="18"/>
      <c r="B70" s="19"/>
      <c r="C70" s="18"/>
      <c r="D70" s="18"/>
      <c r="E70" s="20"/>
      <c r="F70" s="18"/>
      <c r="G70" s="18"/>
      <c r="H70" s="18"/>
      <c r="I70" s="18"/>
      <c r="J70" s="18"/>
      <c r="K70" s="18"/>
      <c r="L70" s="18"/>
      <c r="M70" s="18"/>
      <c r="N70" s="18"/>
    </row>
    <row r="71" spans="1:14" x14ac:dyDescent="0.2">
      <c r="A71" s="18"/>
      <c r="B71" s="19"/>
      <c r="C71" s="18"/>
      <c r="D71" s="18"/>
      <c r="E71" s="20"/>
      <c r="F71" s="18"/>
      <c r="G71" s="18"/>
      <c r="H71" s="18"/>
      <c r="I71" s="18"/>
      <c r="J71" s="18"/>
      <c r="K71" s="18"/>
      <c r="L71" s="18"/>
      <c r="M71" s="18"/>
      <c r="N71" s="18"/>
    </row>
    <row r="72" spans="1:14" x14ac:dyDescent="0.2">
      <c r="A72" s="18"/>
      <c r="B72" s="19"/>
      <c r="C72" s="18"/>
      <c r="D72" s="18"/>
      <c r="E72" s="20"/>
      <c r="F72" s="18"/>
      <c r="G72" s="18"/>
      <c r="H72" s="18"/>
      <c r="I72" s="18"/>
      <c r="J72" s="18"/>
      <c r="K72" s="18"/>
      <c r="L72" s="18"/>
      <c r="M72" s="18"/>
      <c r="N72" s="18"/>
    </row>
    <row r="73" spans="1:14" x14ac:dyDescent="0.2">
      <c r="A73" s="18"/>
      <c r="B73" s="19"/>
      <c r="C73" s="18"/>
      <c r="D73" s="18"/>
      <c r="E73" s="20"/>
      <c r="F73" s="18"/>
      <c r="G73" s="18"/>
      <c r="H73" s="18"/>
      <c r="I73" s="18"/>
      <c r="J73" s="18"/>
      <c r="K73" s="18"/>
      <c r="L73" s="18"/>
      <c r="M73" s="18"/>
      <c r="N73" s="18"/>
    </row>
    <row r="74" spans="1:14" x14ac:dyDescent="0.2">
      <c r="A74" s="18"/>
      <c r="B74" s="19"/>
      <c r="C74" s="18"/>
      <c r="D74" s="18"/>
      <c r="E74" s="20"/>
      <c r="F74" s="18"/>
      <c r="G74" s="18"/>
      <c r="H74" s="18"/>
      <c r="I74" s="18"/>
      <c r="J74" s="18"/>
      <c r="K74" s="18"/>
      <c r="L74" s="18"/>
      <c r="M74" s="18"/>
      <c r="N74" s="18"/>
    </row>
    <row r="75" spans="1:14" x14ac:dyDescent="0.2">
      <c r="A75" s="18"/>
      <c r="B75" s="19"/>
      <c r="C75" s="18"/>
      <c r="D75" s="18"/>
      <c r="E75" s="20"/>
      <c r="F75" s="18"/>
      <c r="G75" s="18"/>
      <c r="H75" s="18"/>
      <c r="I75" s="18"/>
      <c r="J75" s="18"/>
      <c r="K75" s="18"/>
      <c r="L75" s="18"/>
      <c r="M75" s="18"/>
      <c r="N75" s="18"/>
    </row>
    <row r="76" spans="1:14" x14ac:dyDescent="0.2">
      <c r="A76" s="18"/>
      <c r="B76" s="19"/>
      <c r="C76" s="18"/>
      <c r="D76" s="18"/>
      <c r="E76" s="20"/>
      <c r="F76" s="18"/>
      <c r="G76" s="18"/>
      <c r="H76" s="18"/>
      <c r="I76" s="18"/>
      <c r="J76" s="18"/>
      <c r="K76" s="18"/>
      <c r="L76" s="18"/>
      <c r="M76" s="18"/>
      <c r="N76" s="18"/>
    </row>
    <row r="77" spans="1:14" x14ac:dyDescent="0.2">
      <c r="A77" s="18"/>
      <c r="B77" s="19"/>
      <c r="C77" s="18"/>
      <c r="D77" s="18"/>
      <c r="E77" s="20"/>
      <c r="F77" s="18"/>
      <c r="G77" s="18"/>
      <c r="H77" s="18"/>
      <c r="I77" s="18"/>
      <c r="J77" s="18"/>
      <c r="K77" s="18"/>
      <c r="L77" s="18"/>
      <c r="M77" s="18"/>
      <c r="N77" s="18"/>
    </row>
    <row r="78" spans="1:14" x14ac:dyDescent="0.2">
      <c r="A78" s="18"/>
      <c r="B78" s="19"/>
      <c r="C78" s="18"/>
      <c r="D78" s="18"/>
      <c r="E78" s="20"/>
      <c r="F78" s="18"/>
      <c r="G78" s="18"/>
      <c r="H78" s="18"/>
      <c r="I78" s="18"/>
      <c r="J78" s="18"/>
      <c r="K78" s="18"/>
      <c r="L78" s="18"/>
      <c r="M78" s="18"/>
      <c r="N78" s="18"/>
    </row>
    <row r="79" spans="1:14" x14ac:dyDescent="0.2">
      <c r="A79" s="18"/>
      <c r="B79" s="19"/>
      <c r="C79" s="18"/>
      <c r="D79" s="18"/>
      <c r="E79" s="20"/>
      <c r="F79" s="18"/>
      <c r="G79" s="18"/>
      <c r="H79" s="18"/>
      <c r="I79" s="18"/>
      <c r="J79" s="18"/>
      <c r="K79" s="18"/>
      <c r="L79" s="18"/>
      <c r="M79" s="18"/>
      <c r="N79" s="18"/>
    </row>
    <row r="80" spans="1:14" x14ac:dyDescent="0.2">
      <c r="A80" s="18"/>
      <c r="B80" s="19"/>
      <c r="C80" s="18"/>
      <c r="D80" s="18"/>
      <c r="E80" s="20"/>
      <c r="F80" s="18"/>
      <c r="G80" s="18"/>
      <c r="H80" s="18"/>
      <c r="I80" s="18"/>
      <c r="J80" s="18"/>
      <c r="K80" s="18"/>
      <c r="L80" s="18"/>
      <c r="M80" s="18"/>
      <c r="N80" s="18"/>
    </row>
    <row r="81" spans="1:14" x14ac:dyDescent="0.2">
      <c r="A81" s="18"/>
      <c r="B81" s="19"/>
      <c r="C81" s="18"/>
      <c r="D81" s="18"/>
      <c r="E81" s="20"/>
      <c r="F81" s="18"/>
      <c r="G81" s="18"/>
      <c r="H81" s="18"/>
      <c r="I81" s="18"/>
      <c r="J81" s="18"/>
      <c r="K81" s="18"/>
      <c r="L81" s="18"/>
      <c r="M81" s="18"/>
      <c r="N81" s="18"/>
    </row>
    <row r="82" spans="1:14" x14ac:dyDescent="0.2">
      <c r="A82" s="18"/>
      <c r="B82" s="19"/>
      <c r="C82" s="18"/>
      <c r="D82" s="18"/>
      <c r="E82" s="20"/>
      <c r="F82" s="18"/>
      <c r="G82" s="18"/>
      <c r="H82" s="18"/>
      <c r="I82" s="18"/>
      <c r="J82" s="18"/>
      <c r="K82" s="18"/>
      <c r="L82" s="18"/>
      <c r="M82" s="18"/>
      <c r="N82" s="18"/>
    </row>
    <row r="83" spans="1:14" x14ac:dyDescent="0.2">
      <c r="A83" s="18"/>
      <c r="B83" s="19"/>
      <c r="C83" s="18"/>
      <c r="D83" s="18"/>
      <c r="E83" s="20"/>
      <c r="F83" s="18"/>
      <c r="G83" s="18"/>
      <c r="H83" s="18"/>
      <c r="I83" s="18"/>
      <c r="J83" s="18"/>
      <c r="K83" s="18"/>
      <c r="L83" s="18"/>
      <c r="M83" s="18"/>
      <c r="N83" s="18"/>
    </row>
    <row r="84" spans="1:14" x14ac:dyDescent="0.2">
      <c r="A84" s="18"/>
      <c r="B84" s="19"/>
      <c r="C84" s="18"/>
      <c r="D84" s="18"/>
      <c r="E84" s="20"/>
      <c r="F84" s="18"/>
      <c r="G84" s="18"/>
      <c r="H84" s="18"/>
      <c r="I84" s="18"/>
      <c r="J84" s="18"/>
      <c r="K84" s="18"/>
      <c r="L84" s="18"/>
      <c r="M84" s="18"/>
      <c r="N84" s="18"/>
    </row>
    <row r="85" spans="1:14" x14ac:dyDescent="0.2">
      <c r="A85" s="18"/>
      <c r="B85" s="19"/>
      <c r="C85" s="18"/>
      <c r="D85" s="18"/>
      <c r="E85" s="20"/>
      <c r="F85" s="18"/>
      <c r="G85" s="18"/>
      <c r="H85" s="18"/>
      <c r="I85" s="18"/>
      <c r="J85" s="18"/>
      <c r="K85" s="18"/>
      <c r="L85" s="18"/>
      <c r="M85" s="18"/>
      <c r="N85" s="18"/>
    </row>
    <row r="86" spans="1:14" x14ac:dyDescent="0.2">
      <c r="A86" s="18"/>
      <c r="B86" s="19"/>
      <c r="C86" s="18"/>
      <c r="D86" s="18"/>
      <c r="E86" s="20"/>
      <c r="F86" s="18"/>
      <c r="G86" s="18"/>
      <c r="H86" s="18"/>
      <c r="I86" s="18"/>
      <c r="J86" s="18"/>
      <c r="K86" s="18"/>
      <c r="L86" s="18"/>
      <c r="M86" s="18"/>
      <c r="N86" s="18"/>
    </row>
    <row r="87" spans="1:14" x14ac:dyDescent="0.2">
      <c r="A87" s="18"/>
      <c r="B87" s="19"/>
      <c r="C87" s="18"/>
      <c r="D87" s="18"/>
      <c r="E87" s="20"/>
      <c r="F87" s="18"/>
      <c r="G87" s="18"/>
      <c r="H87" s="18"/>
      <c r="I87" s="18"/>
      <c r="J87" s="18"/>
      <c r="K87" s="18"/>
      <c r="L87" s="18"/>
      <c r="M87" s="18"/>
      <c r="N87" s="18"/>
    </row>
    <row r="88" spans="1:14" x14ac:dyDescent="0.2">
      <c r="A88" s="18"/>
      <c r="B88" s="19"/>
      <c r="C88" s="18"/>
      <c r="D88" s="18"/>
      <c r="E88" s="20"/>
      <c r="F88" s="18"/>
      <c r="G88" s="18"/>
      <c r="H88" s="18"/>
      <c r="I88" s="18"/>
      <c r="J88" s="18"/>
      <c r="K88" s="18"/>
      <c r="L88" s="18"/>
      <c r="M88" s="18"/>
      <c r="N88" s="18"/>
    </row>
    <row r="89" spans="1:14" x14ac:dyDescent="0.2">
      <c r="A89" s="18"/>
      <c r="B89" s="19"/>
      <c r="C89" s="18"/>
      <c r="D89" s="18"/>
      <c r="E89" s="20"/>
      <c r="F89" s="18"/>
      <c r="G89" s="18"/>
      <c r="H89" s="18"/>
      <c r="I89" s="18"/>
      <c r="J89" s="18"/>
      <c r="K89" s="18"/>
      <c r="L89" s="18"/>
      <c r="M89" s="18"/>
      <c r="N89" s="18"/>
    </row>
    <row r="90" spans="1:14" x14ac:dyDescent="0.2">
      <c r="A90" s="18"/>
      <c r="B90" s="19"/>
      <c r="C90" s="18"/>
      <c r="D90" s="18"/>
      <c r="E90" s="20"/>
      <c r="F90" s="18"/>
      <c r="G90" s="18"/>
      <c r="H90" s="18"/>
      <c r="I90" s="18"/>
      <c r="J90" s="18"/>
      <c r="K90" s="18"/>
      <c r="L90" s="18"/>
      <c r="M90" s="18"/>
      <c r="N90" s="18"/>
    </row>
    <row r="91" spans="1:14" x14ac:dyDescent="0.2">
      <c r="A91" s="18"/>
      <c r="B91" s="19"/>
      <c r="C91" s="18"/>
      <c r="D91" s="18"/>
      <c r="E91" s="20"/>
      <c r="F91" s="18"/>
      <c r="G91" s="18"/>
      <c r="H91" s="18"/>
      <c r="I91" s="18"/>
      <c r="J91" s="18"/>
      <c r="K91" s="18"/>
      <c r="L91" s="18"/>
      <c r="M91" s="18"/>
      <c r="N91" s="18"/>
    </row>
    <row r="92" spans="1:14" x14ac:dyDescent="0.2">
      <c r="A92" s="18"/>
      <c r="B92" s="19"/>
      <c r="C92" s="18"/>
      <c r="D92" s="18"/>
      <c r="E92" s="20"/>
      <c r="F92" s="18"/>
      <c r="G92" s="18"/>
      <c r="H92" s="18"/>
      <c r="I92" s="18"/>
      <c r="J92" s="18"/>
      <c r="K92" s="18"/>
      <c r="L92" s="18"/>
      <c r="M92" s="18"/>
      <c r="N92" s="18"/>
    </row>
    <row r="93" spans="1:14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</sheetData>
  <mergeCells count="1">
    <mergeCell ref="A1:N1"/>
  </mergeCells>
  <phoneticPr fontId="36" type="noConversion"/>
  <conditionalFormatting sqref="B3">
    <cfRule type="cellIs" dxfId="81" priority="1" stopIfTrue="1" operator="equal">
      <formula>"BRIVS"</formula>
    </cfRule>
  </conditionalFormatting>
  <conditionalFormatting sqref="A3">
    <cfRule type="expression" dxfId="80" priority="2" stopIfTrue="1">
      <formula>A3=0</formula>
    </cfRule>
    <cfRule type="expression" dxfId="79" priority="3" stopIfTrue="1">
      <formula>B3="BRIVS"</formula>
    </cfRule>
  </conditionalFormatting>
  <pageMargins left="0.75" right="0.75" top="1" bottom="1" header="0" footer="0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8" r:id="rId4" name="CommandButton2">
          <controlPr defaultSize="0" autoLine="0" r:id="rId5">
            <anchor moveWithCells="1">
              <from>
                <xdr:col>4</xdr:col>
                <xdr:colOff>342900</xdr:colOff>
                <xdr:row>1</xdr:row>
                <xdr:rowOff>0</xdr:rowOff>
              </from>
              <to>
                <xdr:col>8</xdr:col>
                <xdr:colOff>28575</xdr:colOff>
                <xdr:row>2</xdr:row>
                <xdr:rowOff>28575</xdr:rowOff>
              </to>
            </anchor>
          </controlPr>
        </control>
      </mc:Choice>
      <mc:Fallback>
        <control shapeId="1028" r:id="rId4" name="CommandButton2"/>
      </mc:Fallback>
    </mc:AlternateContent>
    <mc:AlternateContent xmlns:mc="http://schemas.openxmlformats.org/markup-compatibility/2006">
      <mc:Choice Requires="x14">
        <control shapeId="1027" r:id="rId6" name="CommandButton1">
          <controlPr defaultSize="0" autoLine="0" r:id="rId7">
            <anchor moveWithCells="1">
              <from>
                <xdr:col>2</xdr:col>
                <xdr:colOff>0</xdr:colOff>
                <xdr:row>1</xdr:row>
                <xdr:rowOff>0</xdr:rowOff>
              </from>
              <to>
                <xdr:col>4</xdr:col>
                <xdr:colOff>285750</xdr:colOff>
                <xdr:row>2</xdr:row>
                <xdr:rowOff>19050</xdr:rowOff>
              </to>
            </anchor>
          </controlPr>
        </control>
      </mc:Choice>
      <mc:Fallback>
        <control shapeId="1027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">
    <tabColor indexed="11"/>
  </sheetPr>
  <dimension ref="A1:BP47"/>
  <sheetViews>
    <sheetView tabSelected="1" workbookViewId="0">
      <selection activeCell="C5" sqref="C5"/>
    </sheetView>
  </sheetViews>
  <sheetFormatPr defaultRowHeight="12.75" x14ac:dyDescent="0.2"/>
  <cols>
    <col min="1" max="1" width="3.85546875" customWidth="1"/>
    <col min="2" max="2" width="19.85546875" customWidth="1"/>
    <col min="3" max="3" width="12.85546875" customWidth="1"/>
    <col min="4" max="4" width="5.7109375" customWidth="1"/>
    <col min="5" max="7" width="5.28515625" customWidth="1"/>
    <col min="8" max="8" width="6.5703125" customWidth="1"/>
    <col min="9" max="9" width="5.28515625" customWidth="1"/>
    <col min="10" max="12" width="3.7109375" customWidth="1"/>
    <col min="13" max="15" width="5.7109375" customWidth="1"/>
    <col min="16" max="29" width="3.7109375" customWidth="1"/>
    <col min="30" max="30" width="0.140625" customWidth="1"/>
    <col min="31" max="37" width="3.7109375" hidden="1" customWidth="1"/>
    <col min="38" max="38" width="2.7109375" style="146" customWidth="1"/>
    <col min="39" max="39" width="5.85546875" style="146" hidden="1" customWidth="1"/>
    <col min="40" max="40" width="2.7109375" style="146" customWidth="1"/>
    <col min="41" max="51" width="4.7109375" customWidth="1"/>
    <col min="52" max="52" width="2.7109375" customWidth="1"/>
    <col min="53" max="63" width="4.7109375" customWidth="1"/>
    <col min="64" max="64" width="6.7109375" customWidth="1"/>
    <col min="65" max="67" width="7.7109375" customWidth="1"/>
  </cols>
  <sheetData>
    <row r="1" spans="1:68" ht="18.75" x14ac:dyDescent="0.3">
      <c r="A1" s="199" t="s">
        <v>37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I1" s="25"/>
      <c r="AJ1" s="25"/>
      <c r="AK1" s="25"/>
      <c r="AL1" s="138"/>
      <c r="AM1" s="138"/>
      <c r="AN1" s="138"/>
      <c r="AO1" s="195" t="s">
        <v>8</v>
      </c>
      <c r="AP1" s="196"/>
      <c r="AQ1" s="101">
        <f>SUM(MAX(L5:L24)*2)</f>
        <v>14</v>
      </c>
      <c r="AR1" s="195" t="s">
        <v>34</v>
      </c>
      <c r="AS1" s="196"/>
      <c r="AT1" s="196"/>
      <c r="AU1" s="102">
        <f>SUM(AQ1/100*65)</f>
        <v>9.1000000000000014</v>
      </c>
      <c r="AV1" s="197" t="s">
        <v>35</v>
      </c>
      <c r="AW1" s="198"/>
      <c r="AX1" s="152">
        <f>MAX(L5:L24)</f>
        <v>7</v>
      </c>
      <c r="AY1" s="24"/>
      <c r="AZ1" s="25"/>
      <c r="BA1" s="25"/>
      <c r="BB1" s="25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3"/>
    </row>
    <row r="2" spans="1:68" ht="25.5" x14ac:dyDescent="0.3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26"/>
      <c r="AI2" s="26"/>
      <c r="AJ2" s="26"/>
      <c r="AK2" s="26"/>
      <c r="AL2" s="139"/>
      <c r="AM2" s="139"/>
      <c r="AN2" s="139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5"/>
      <c r="BA2" s="25"/>
      <c r="BB2" s="25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3"/>
    </row>
    <row r="3" spans="1:68" ht="15.75" x14ac:dyDescent="0.25">
      <c r="A3" s="201" t="s">
        <v>36</v>
      </c>
      <c r="B3" s="201"/>
      <c r="C3" s="27"/>
      <c r="D3" s="193" t="s">
        <v>9</v>
      </c>
      <c r="E3" s="193"/>
      <c r="F3" s="193"/>
      <c r="G3" s="193"/>
      <c r="H3" s="28">
        <f>IF(A27&lt;12,0)+IF(A27=12,0.82)+IF(A27=13,0.83)+IF(A27=14,0.84)+IF(A27=15,0.85)+IF(A27=16,0.86)+IF(A27=17,0.87)+IF(A27=18,0.88)+IF(A27=19,0.89)+IF(A27=20,0.9)+IF(A27=21,0.91)+IF(A27=22,0.92)+IF(A27=23,0.93)+IF(A27=24,0.94)+IF(A27=25,0.95)+IF(A27=26,0.96)+IF(A27=27,0.97)+IF(A27=28,0.98)+IF(A27=29,0.99)+IF(A27=30,1)</f>
        <v>0.83</v>
      </c>
      <c r="I3" s="27"/>
      <c r="J3" s="27"/>
      <c r="K3" s="27"/>
      <c r="L3" s="27"/>
      <c r="M3" s="193" t="s">
        <v>10</v>
      </c>
      <c r="N3" s="193"/>
      <c r="O3" s="193"/>
      <c r="P3" s="193"/>
      <c r="Q3" s="192" t="s">
        <v>113</v>
      </c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40"/>
      <c r="AM3" s="140"/>
      <c r="AN3" s="140"/>
      <c r="AO3" s="200" t="s">
        <v>11</v>
      </c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5"/>
      <c r="BA3" s="200" t="s">
        <v>12</v>
      </c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3"/>
    </row>
    <row r="4" spans="1:68" ht="24" x14ac:dyDescent="0.2">
      <c r="A4" s="113" t="s">
        <v>13</v>
      </c>
      <c r="B4" s="114" t="s">
        <v>14</v>
      </c>
      <c r="C4" s="115" t="s">
        <v>33</v>
      </c>
      <c r="D4" s="116" t="s">
        <v>15</v>
      </c>
      <c r="E4" s="117" t="s">
        <v>16</v>
      </c>
      <c r="F4" s="118" t="s">
        <v>17</v>
      </c>
      <c r="G4" s="118" t="s">
        <v>18</v>
      </c>
      <c r="H4" s="118" t="s">
        <v>19</v>
      </c>
      <c r="I4" s="118" t="s">
        <v>20</v>
      </c>
      <c r="J4" s="118" t="s">
        <v>21</v>
      </c>
      <c r="K4" s="118" t="s">
        <v>22</v>
      </c>
      <c r="L4" s="118" t="s">
        <v>23</v>
      </c>
      <c r="M4" s="118" t="s">
        <v>24</v>
      </c>
      <c r="N4" s="118" t="s">
        <v>25</v>
      </c>
      <c r="O4" s="119" t="s">
        <v>26</v>
      </c>
      <c r="P4" s="186">
        <v>1</v>
      </c>
      <c r="Q4" s="187"/>
      <c r="R4" s="188">
        <v>2</v>
      </c>
      <c r="S4" s="189"/>
      <c r="T4" s="189">
        <v>3</v>
      </c>
      <c r="U4" s="189"/>
      <c r="V4" s="189">
        <v>4</v>
      </c>
      <c r="W4" s="189"/>
      <c r="X4" s="189">
        <v>5</v>
      </c>
      <c r="Y4" s="189"/>
      <c r="Z4" s="189">
        <v>6</v>
      </c>
      <c r="AA4" s="189"/>
      <c r="AB4" s="189">
        <v>7</v>
      </c>
      <c r="AC4" s="189"/>
      <c r="AD4" s="189">
        <v>8</v>
      </c>
      <c r="AE4" s="189"/>
      <c r="AF4" s="189">
        <v>9</v>
      </c>
      <c r="AG4" s="189"/>
      <c r="AH4" s="194">
        <v>10</v>
      </c>
      <c r="AI4" s="188"/>
      <c r="AJ4" s="194">
        <v>11</v>
      </c>
      <c r="AK4" s="188"/>
      <c r="AL4" s="141"/>
      <c r="AM4" s="141"/>
      <c r="AN4" s="141"/>
      <c r="AO4" s="120">
        <v>1</v>
      </c>
      <c r="AP4" s="120">
        <v>2</v>
      </c>
      <c r="AQ4" s="120">
        <v>3</v>
      </c>
      <c r="AR4" s="120">
        <v>4</v>
      </c>
      <c r="AS4" s="120">
        <v>5</v>
      </c>
      <c r="AT4" s="120">
        <v>6</v>
      </c>
      <c r="AU4" s="120">
        <v>7</v>
      </c>
      <c r="AV4" s="120">
        <v>8</v>
      </c>
      <c r="AW4" s="120">
        <v>9</v>
      </c>
      <c r="AX4" s="120">
        <v>10</v>
      </c>
      <c r="AY4" s="120">
        <v>11</v>
      </c>
      <c r="AZ4" s="29"/>
      <c r="BA4" s="120">
        <v>1</v>
      </c>
      <c r="BB4" s="120">
        <v>2</v>
      </c>
      <c r="BC4" s="120">
        <v>3</v>
      </c>
      <c r="BD4" s="120">
        <v>4</v>
      </c>
      <c r="BE4" s="120">
        <v>5</v>
      </c>
      <c r="BF4" s="120">
        <v>6</v>
      </c>
      <c r="BG4" s="120">
        <v>7</v>
      </c>
      <c r="BH4" s="120">
        <v>8</v>
      </c>
      <c r="BI4" s="120">
        <v>9</v>
      </c>
      <c r="BJ4" s="120">
        <v>10</v>
      </c>
      <c r="BK4" s="120">
        <v>11</v>
      </c>
      <c r="BL4" s="120" t="s">
        <v>27</v>
      </c>
      <c r="BM4" s="121" t="s">
        <v>28</v>
      </c>
      <c r="BN4" s="121" t="s">
        <v>29</v>
      </c>
      <c r="BO4" s="122" t="s">
        <v>30</v>
      </c>
      <c r="BP4" s="23"/>
    </row>
    <row r="5" spans="1:68" ht="15" x14ac:dyDescent="0.2">
      <c r="A5" s="30">
        <v>1</v>
      </c>
      <c r="B5" s="31" t="s">
        <v>38</v>
      </c>
      <c r="C5" s="32" t="s">
        <v>115</v>
      </c>
      <c r="D5" s="33" t="s">
        <v>121</v>
      </c>
      <c r="E5" s="34">
        <f>IF(G5=0,0,IF(G5+F5&lt;1000,1000,G5+F5))</f>
        <v>1483</v>
      </c>
      <c r="F5" s="136">
        <f t="shared" ref="F5:F24" si="0">IF(L5=0,0,IF(G5+(IF(I5&gt;-150,(IF(I5&gt;=150,IF(K5&gt;=$AU$1,0,SUM(IF(MAX(P5:AK5)=99,K5-2,K5)-L5*2*(15+50)%)*10),SUM(IF(MAX(P5:AK5)=99,K5-2,K5)-L5*2*(I5/10+50)%)*10)),(IF(I5&lt;-150,IF((IF(MAX(P5:AK5)=99,K5-2,K5)-L5*2*(I5/10+50)%)*10&lt;1,0,(IF(MAX(P5:AK5)=99,K5-2,K5)-L5*2*(I5/10+50)%)*10)))))&lt;1000,0,(IF(I5&gt;-150,(IF(I5&gt;150,IF(K5&gt;=$AU$1,0,SUM(IF(MAX(P5:AK5)=99,K5-2,K5)-L5*2*(15+50)%)*10),SUM(IF(MAX(P5:AK5)=99,K5-2,K5)-L5*2*(I5/10+50)%)*10)),(IF(I5&lt;-150,IF((IF(MAX(P5:AK5)=99,K5-2,K5)-L5*2*(I5/10+50)%)*10&lt;1,0,(IF(MAX(P5:AK5)=99,K5-2,K5)-L5*2*(I5/10+50)%)*10)))))))</f>
        <v>0</v>
      </c>
      <c r="G5" s="35">
        <v>1483</v>
      </c>
      <c r="H5" s="36">
        <f t="shared" ref="H5:H24" si="1">IF(J5=0,0,(IF(IF($A$27&gt;=30,(SUM(31-J5)*$H$3),(SUM(30-J5)*$H$3))&lt;0,0,IF($A$27&gt;=30,(SUM(31-J5)*$H$3),(SUM(30-J5)*$H$3)))))</f>
        <v>24.07</v>
      </c>
      <c r="I5" s="99">
        <f>IF(M5=0,0,G5-M5)</f>
        <v>461.42857142857144</v>
      </c>
      <c r="J5" s="108">
        <v>1</v>
      </c>
      <c r="K5" s="37">
        <v>13</v>
      </c>
      <c r="L5" s="38">
        <v>7</v>
      </c>
      <c r="M5" s="39">
        <f t="shared" ref="M5:M24" si="2">IF(L5=0,0,SUM(AO5:AY5)/L5)</f>
        <v>1021.5714285714286</v>
      </c>
      <c r="N5" s="99">
        <f t="shared" ref="N5:N24" si="3">BL5</f>
        <v>59</v>
      </c>
      <c r="O5" s="100">
        <f t="shared" ref="O5:O24" si="4">BO5</f>
        <v>53</v>
      </c>
      <c r="P5" s="97">
        <v>8</v>
      </c>
      <c r="Q5" s="104">
        <v>2</v>
      </c>
      <c r="R5" s="111">
        <v>4</v>
      </c>
      <c r="S5" s="104">
        <v>2</v>
      </c>
      <c r="T5" s="40">
        <v>2</v>
      </c>
      <c r="U5" s="105">
        <v>1</v>
      </c>
      <c r="V5" s="112">
        <v>6</v>
      </c>
      <c r="W5" s="105">
        <v>2</v>
      </c>
      <c r="X5" s="40">
        <v>11</v>
      </c>
      <c r="Y5" s="105">
        <v>2</v>
      </c>
      <c r="Z5" s="40">
        <v>5</v>
      </c>
      <c r="AA5" s="105">
        <v>2</v>
      </c>
      <c r="AB5" s="40">
        <v>3</v>
      </c>
      <c r="AC5" s="41">
        <v>2</v>
      </c>
      <c r="AD5" s="123">
        <v>99</v>
      </c>
      <c r="AE5" s="109">
        <v>0</v>
      </c>
      <c r="AF5" s="112">
        <v>99</v>
      </c>
      <c r="AG5" s="41">
        <v>0</v>
      </c>
      <c r="AH5" s="112">
        <v>99</v>
      </c>
      <c r="AI5" s="105">
        <v>0</v>
      </c>
      <c r="AJ5" s="40">
        <v>99</v>
      </c>
      <c r="AK5" s="105">
        <v>0</v>
      </c>
      <c r="AL5" s="142"/>
      <c r="AM5" s="143">
        <f>SUM(Q5+S5+U5+W5+Y5+AA5+AC5+AE5+AG5+AI5+AK5)</f>
        <v>13</v>
      </c>
      <c r="AN5" s="142"/>
      <c r="AO5" s="42">
        <f t="shared" ref="AO5:AO24" si="5">IF(B5=0,0,IF(B5="BRIVS",0,(LOOKUP(P5,$A$5:$A$25,$G$5:$G$25))))</f>
        <v>1000</v>
      </c>
      <c r="AP5" s="43">
        <f t="shared" ref="AP5:AP24" si="6">IF(B5=0,0,IF(B5="BRIVS",0,(LOOKUP(R5,$A$5:$A$25,$G$5:$G$25))))</f>
        <v>1026</v>
      </c>
      <c r="AQ5" s="129">
        <f t="shared" ref="AQ5:AQ24" si="7">IF(B5=0,0,IF(B5="BRIVS",0,(LOOKUP(T5,$A$5:$A$25,$G$5:$G$25))))</f>
        <v>1078</v>
      </c>
      <c r="AR5" s="43">
        <f t="shared" ref="AR5:AR24" si="8">IF(B5=0,0,IF(B5="BRIVS",0,(LOOKUP(V5,$A$5:$A$25,$G$5:$G$25))))</f>
        <v>1003</v>
      </c>
      <c r="AS5" s="129">
        <f t="shared" ref="AS5:AS24" si="9">IF(B5=0,0,IF(B5="BRIVS",0,(LOOKUP(X5,$A$5:$A$25,$G$5:$G$25))))</f>
        <v>1000</v>
      </c>
      <c r="AT5" s="129">
        <f t="shared" ref="AT5:AT24" si="10">IF(B5=0,0,IF(B5="BRIVS",0,(LOOKUP(Z5,$A$5:$A$25,$G$5:$G$25))))</f>
        <v>1012</v>
      </c>
      <c r="AU5" s="129">
        <f t="shared" ref="AU5:AU24" si="11">IF(B5=0,0,IF(B5="BRIVS",0,(LOOKUP(AB5,$A$5:$A$25,$G$5:$G$25))))</f>
        <v>1032</v>
      </c>
      <c r="AV5" s="129">
        <f t="shared" ref="AV5:AV24" si="12">IF(B5=0,0,IF(B5="BRIVS",0,(LOOKUP(AD5,$A$5:$A$25,$G$5:$G$25))))</f>
        <v>0</v>
      </c>
      <c r="AW5" s="43">
        <f t="shared" ref="AW5:AW24" si="13">IF(B5=0,0,IF(B5="BRIVS",0,(LOOKUP(AF5,$A$5:$A$25,$G$5:$G$25))))</f>
        <v>0</v>
      </c>
      <c r="AX5" s="129">
        <f t="shared" ref="AX5:AX24" si="14">IF(B5=0,0,IF(B5="BRIVS",0,(LOOKUP(AH5,$A$5:$A$25,$G$5:$G$25))))</f>
        <v>0</v>
      </c>
      <c r="AY5" s="153">
        <f t="shared" ref="AY5:AY24" si="15">IF(B5=0,0,IF(B5="BRIVS",0,(LOOKUP(AJ5,$A$5:$A$25,$G$5:$G$25))))</f>
        <v>0</v>
      </c>
      <c r="AZ5" s="25"/>
      <c r="BA5" s="130">
        <f t="shared" ref="BA5:BA24" si="16">IF(P5=99,0,(LOOKUP($P5,$A$5:$A$26,$K$5:$K$26)))</f>
        <v>11</v>
      </c>
      <c r="BB5" s="131">
        <f t="shared" ref="BB5:BB24" si="17">IF(R5=99,0,(LOOKUP($R5,$A$5:$A$26,$K$5:$K$26)))</f>
        <v>8</v>
      </c>
      <c r="BC5" s="131">
        <f t="shared" ref="BC5:BC24" si="18">IF(T5=99,0,(LOOKUP($T5,$A$5:$A$26,$K$5:$K$26)))</f>
        <v>11</v>
      </c>
      <c r="BD5" s="44">
        <f t="shared" ref="BD5:BD24" si="19">IF(V5=99,0,(LOOKUP($V5,$A$5:$A$26,$K$5:$K$26)))</f>
        <v>7</v>
      </c>
      <c r="BE5" s="131">
        <f t="shared" ref="BE5:BE24" si="20">IF(X5=99,0,(LOOKUP($X5,$A$5:$A$26,$K$5:$K$26)))</f>
        <v>8</v>
      </c>
      <c r="BF5" s="131">
        <f t="shared" ref="BF5:BF24" si="21">IF(Z5=99,0,(LOOKUP($Z5,$A$5:$A$26,$K$5:$K$26)))</f>
        <v>8</v>
      </c>
      <c r="BG5" s="131">
        <f t="shared" ref="BG5:BG24" si="22">IF(AB5=99,0,(LOOKUP($AB5,$A$5:$A$26,$K$5:$K$26)))</f>
        <v>6</v>
      </c>
      <c r="BH5" s="131">
        <f t="shared" ref="BH5:BH24" si="23">IF(AD5=99,0,(LOOKUP($AD5,$A$5:$A$26,$K$5:$K$26)))</f>
        <v>0</v>
      </c>
      <c r="BI5" s="131">
        <f t="shared" ref="BI5:BI24" si="24">IF(AF5=99,0,(LOOKUP($AF5,$A$5:$A$26,$K$5:$K$26)))</f>
        <v>0</v>
      </c>
      <c r="BJ5" s="131">
        <f t="shared" ref="BJ5:BJ24" si="25">IF(AH5=99,0,(LOOKUP($AH5,$A$5:$A$26,$K$5:$K$26)))</f>
        <v>0</v>
      </c>
      <c r="BK5" s="131">
        <f t="shared" ref="BK5:BK24" si="26">IF(AJ5=99,0,(LOOKUP($AJ5,$A$5:$A$26,$K$5:$K$26)))</f>
        <v>0</v>
      </c>
      <c r="BL5" s="45">
        <f>SUM(BA5,BB5,BC5,BD5,BE5,BG5,BF5,BH5,BI5,BJ5,BK5)</f>
        <v>59</v>
      </c>
      <c r="BM5" s="43">
        <f>IF($AX$1&gt;7,(IF($AX$1=8,MIN(BA5:BH5),IF($AX$1=9,MIN(BA5:BI5),IF($AX$1=10,MIN(BA5:BJ5),IF($AX$1=11,MIN(BA5:BK5)))))),(IF($AX$1=4,MIN(BA5:BD5),IF($AX$1=5,MIN(BA5:BE5),IF($AX$1=6,MIN(BA5:BF5),IF($AX$1=7,MIN(BA5:BG5)))))))</f>
        <v>6</v>
      </c>
      <c r="BN5" s="43">
        <f>IF($AX$1&gt;7,(IF($AX$1=8,MAX(BA5:BH5),IF($AX$1=9,MAX(BA5:BI5),IF($AX$1=10,MAX(BA5:BJ5),IF($AX$1=11,MAX(BA5:BK5)))))),(IF($AX$1=4,MAX(BA5:BD5),IF($AX$1=5,MAX(BA5:BE5),IF($AX$1=6,MAX(BA5:BF5),IF($AX$1=7,MAX(BA5:BG5)))))))</f>
        <v>11</v>
      </c>
      <c r="BO5" s="46">
        <f>SUM($BL5-$BM5)</f>
        <v>53</v>
      </c>
      <c r="BP5" s="23"/>
    </row>
    <row r="6" spans="1:68" ht="15" x14ac:dyDescent="0.2">
      <c r="A6" s="47">
        <v>2</v>
      </c>
      <c r="B6" s="107" t="s">
        <v>39</v>
      </c>
      <c r="C6" s="106" t="s">
        <v>115</v>
      </c>
      <c r="D6" s="49" t="s">
        <v>121</v>
      </c>
      <c r="E6" s="95">
        <f>IF(G6=0,0,IF(G6+F6&lt;1000,1000,G6+F6))</f>
        <v>1097.5</v>
      </c>
      <c r="F6" s="137">
        <f t="shared" si="0"/>
        <v>19.499999999999986</v>
      </c>
      <c r="G6" s="51">
        <v>1078</v>
      </c>
      <c r="H6" s="96">
        <f t="shared" si="1"/>
        <v>23.24</v>
      </c>
      <c r="I6" s="52">
        <f>IF(M6=0,0,G6-M6)</f>
        <v>3.5714285714286689</v>
      </c>
      <c r="J6" s="53">
        <v>2</v>
      </c>
      <c r="K6" s="135">
        <v>11</v>
      </c>
      <c r="L6" s="54">
        <v>7</v>
      </c>
      <c r="M6" s="98">
        <f t="shared" si="2"/>
        <v>1074.4285714285713</v>
      </c>
      <c r="N6" s="52">
        <f t="shared" si="3"/>
        <v>56</v>
      </c>
      <c r="O6" s="55">
        <f t="shared" si="4"/>
        <v>54</v>
      </c>
      <c r="P6" s="57">
        <v>9</v>
      </c>
      <c r="Q6" s="58">
        <v>2</v>
      </c>
      <c r="R6" s="56">
        <v>5</v>
      </c>
      <c r="S6" s="103">
        <v>2</v>
      </c>
      <c r="T6" s="110">
        <v>1</v>
      </c>
      <c r="U6" s="59">
        <v>1</v>
      </c>
      <c r="V6" s="56">
        <v>12</v>
      </c>
      <c r="W6" s="59">
        <v>2</v>
      </c>
      <c r="X6" s="110">
        <v>4</v>
      </c>
      <c r="Y6" s="59">
        <v>2</v>
      </c>
      <c r="Z6" s="110">
        <v>8</v>
      </c>
      <c r="AA6" s="59">
        <v>0</v>
      </c>
      <c r="AB6" s="110">
        <v>7</v>
      </c>
      <c r="AC6" s="103">
        <v>2</v>
      </c>
      <c r="AD6" s="57">
        <v>99</v>
      </c>
      <c r="AE6" s="58">
        <v>0</v>
      </c>
      <c r="AF6" s="126">
        <v>99</v>
      </c>
      <c r="AG6" s="103">
        <v>0</v>
      </c>
      <c r="AH6" s="56">
        <v>99</v>
      </c>
      <c r="AI6" s="59">
        <v>0</v>
      </c>
      <c r="AJ6" s="56">
        <v>99</v>
      </c>
      <c r="AK6" s="59">
        <v>0</v>
      </c>
      <c r="AL6" s="142"/>
      <c r="AM6" s="143">
        <f t="shared" ref="AM6:AM24" si="27">SUM(Q6+S6+U6+W6+Y6+AA6+AC6+AE6+AG6+AI6+AK6)</f>
        <v>11</v>
      </c>
      <c r="AN6" s="142"/>
      <c r="AO6" s="127">
        <f t="shared" si="5"/>
        <v>1000</v>
      </c>
      <c r="AP6" s="128">
        <f t="shared" si="6"/>
        <v>1012</v>
      </c>
      <c r="AQ6" s="60">
        <f t="shared" si="7"/>
        <v>1483</v>
      </c>
      <c r="AR6" s="128">
        <f t="shared" si="8"/>
        <v>1000</v>
      </c>
      <c r="AS6" s="60">
        <f t="shared" si="9"/>
        <v>1026</v>
      </c>
      <c r="AT6" s="60">
        <f t="shared" si="10"/>
        <v>1000</v>
      </c>
      <c r="AU6" s="60">
        <f t="shared" si="11"/>
        <v>1000</v>
      </c>
      <c r="AV6" s="60">
        <f t="shared" si="12"/>
        <v>0</v>
      </c>
      <c r="AW6" s="128">
        <f t="shared" si="13"/>
        <v>0</v>
      </c>
      <c r="AX6" s="60">
        <f t="shared" si="14"/>
        <v>0</v>
      </c>
      <c r="AY6" s="154">
        <f t="shared" si="15"/>
        <v>0</v>
      </c>
      <c r="AZ6" s="25"/>
      <c r="BA6" s="61">
        <f t="shared" si="16"/>
        <v>2</v>
      </c>
      <c r="BB6" s="62">
        <f t="shared" si="17"/>
        <v>8</v>
      </c>
      <c r="BC6" s="62">
        <f t="shared" si="18"/>
        <v>13</v>
      </c>
      <c r="BD6" s="132">
        <f t="shared" si="19"/>
        <v>8</v>
      </c>
      <c r="BE6" s="62">
        <f t="shared" si="20"/>
        <v>8</v>
      </c>
      <c r="BF6" s="62">
        <f t="shared" si="21"/>
        <v>11</v>
      </c>
      <c r="BG6" s="62">
        <f t="shared" si="22"/>
        <v>6</v>
      </c>
      <c r="BH6" s="62">
        <f t="shared" si="23"/>
        <v>0</v>
      </c>
      <c r="BI6" s="62">
        <f t="shared" si="24"/>
        <v>0</v>
      </c>
      <c r="BJ6" s="62">
        <f t="shared" si="25"/>
        <v>0</v>
      </c>
      <c r="BK6" s="62">
        <f t="shared" si="26"/>
        <v>0</v>
      </c>
      <c r="BL6" s="133">
        <f>SUM(BA6,BB6,BC6,BD6,BE6,BG6,BF6,BH6,BI6,BJ6,BK6)</f>
        <v>56</v>
      </c>
      <c r="BM6" s="128">
        <f>IF($AX$1&gt;7,(IF($AX$1=8,MIN(BA6:BH6),IF($AX$1=9,MIN(BA6:BI6),IF($AX$1=10,MIN(BA6:BJ6),IF($AX$1=11,MIN(BA6:BK6)))))),(IF($AX$1=4,MIN(BA6:BD6),IF($AX$1=5,MIN(BA6:BE6),IF($AX$1=6,MIN(BA6:BF6),IF($AX$1=7,MIN(BA6:BG6)))))))</f>
        <v>2</v>
      </c>
      <c r="BN6" s="128">
        <f>IF($AX$1&gt;7,(IF($AX$1=8,MAX(BA6:BH6),IF($AX$1=9,MAX(BA6:BI6),IF($AX$1=10,MAX(BA6:BJ6),IF($AX$1=11,MAX(BA6:BK6)))))),(IF($AX$1=4,MAX(BA6:BD6),IF($AX$1=5,MAX(BA6:BE6),IF($AX$1=6,MAX(BA6:BF6),IF($AX$1=7,MAX(BA6:BG6)))))))</f>
        <v>13</v>
      </c>
      <c r="BO6" s="134">
        <f t="shared" ref="BO6:BO24" si="28">SUM($BL6-$BM6)</f>
        <v>54</v>
      </c>
      <c r="BP6" s="23"/>
    </row>
    <row r="7" spans="1:68" ht="15" x14ac:dyDescent="0.2">
      <c r="A7" s="47">
        <v>3</v>
      </c>
      <c r="B7" s="107" t="s">
        <v>40</v>
      </c>
      <c r="C7" s="48" t="s">
        <v>116</v>
      </c>
      <c r="D7" s="49" t="s">
        <v>123</v>
      </c>
      <c r="E7" s="50">
        <f t="shared" ref="E7:E24" si="29">IF(G7=0,0,IF(G7+F7&lt;1000,1000,G7+F7))</f>
        <v>1007.76</v>
      </c>
      <c r="F7" s="137">
        <f t="shared" si="0"/>
        <v>-24.239999999999995</v>
      </c>
      <c r="G7" s="51">
        <v>1032</v>
      </c>
      <c r="H7" s="96">
        <f t="shared" si="1"/>
        <v>23.24</v>
      </c>
      <c r="I7" s="52">
        <f t="shared" ref="I7:I24" si="30">IF(M7=0,0,G7-M7)</f>
        <v>-41.14285714285711</v>
      </c>
      <c r="J7" s="53">
        <v>2</v>
      </c>
      <c r="K7" s="135">
        <v>6</v>
      </c>
      <c r="L7" s="54">
        <v>7</v>
      </c>
      <c r="M7" s="98">
        <f t="shared" si="2"/>
        <v>1073.1428571428571</v>
      </c>
      <c r="N7" s="52">
        <f t="shared" si="3"/>
        <v>57</v>
      </c>
      <c r="O7" s="55">
        <f t="shared" si="4"/>
        <v>53</v>
      </c>
      <c r="P7" s="57">
        <v>10</v>
      </c>
      <c r="Q7" s="58">
        <v>2</v>
      </c>
      <c r="R7" s="56">
        <v>6</v>
      </c>
      <c r="S7" s="103">
        <v>1</v>
      </c>
      <c r="T7" s="110">
        <v>4</v>
      </c>
      <c r="U7" s="59">
        <v>0</v>
      </c>
      <c r="V7" s="56">
        <v>8</v>
      </c>
      <c r="W7" s="59">
        <v>0</v>
      </c>
      <c r="X7" s="110">
        <v>12</v>
      </c>
      <c r="Y7" s="59">
        <v>1</v>
      </c>
      <c r="Z7" s="110">
        <v>14</v>
      </c>
      <c r="AA7" s="59">
        <v>2</v>
      </c>
      <c r="AB7" s="110">
        <v>1</v>
      </c>
      <c r="AC7" s="103">
        <v>0</v>
      </c>
      <c r="AD7" s="57">
        <v>99</v>
      </c>
      <c r="AE7" s="58">
        <v>0</v>
      </c>
      <c r="AF7" s="126">
        <v>99</v>
      </c>
      <c r="AG7" s="103">
        <v>0</v>
      </c>
      <c r="AH7" s="56">
        <v>99</v>
      </c>
      <c r="AI7" s="59">
        <v>0</v>
      </c>
      <c r="AJ7" s="56">
        <v>99</v>
      </c>
      <c r="AK7" s="59">
        <v>0</v>
      </c>
      <c r="AL7" s="142"/>
      <c r="AM7" s="143">
        <f t="shared" si="27"/>
        <v>6</v>
      </c>
      <c r="AN7" s="142"/>
      <c r="AO7" s="127">
        <f t="shared" si="5"/>
        <v>1000</v>
      </c>
      <c r="AP7" s="128">
        <f t="shared" si="6"/>
        <v>1003</v>
      </c>
      <c r="AQ7" s="60">
        <f t="shared" si="7"/>
        <v>1026</v>
      </c>
      <c r="AR7" s="128">
        <f t="shared" si="8"/>
        <v>1000</v>
      </c>
      <c r="AS7" s="60">
        <f t="shared" si="9"/>
        <v>1000</v>
      </c>
      <c r="AT7" s="60">
        <f t="shared" si="10"/>
        <v>1000</v>
      </c>
      <c r="AU7" s="60">
        <f t="shared" si="11"/>
        <v>1483</v>
      </c>
      <c r="AV7" s="60">
        <f t="shared" si="12"/>
        <v>0</v>
      </c>
      <c r="AW7" s="128">
        <f t="shared" si="13"/>
        <v>0</v>
      </c>
      <c r="AX7" s="60">
        <f t="shared" si="14"/>
        <v>0</v>
      </c>
      <c r="AY7" s="154">
        <f t="shared" si="15"/>
        <v>0</v>
      </c>
      <c r="AZ7" s="25"/>
      <c r="BA7" s="61">
        <f t="shared" si="16"/>
        <v>4</v>
      </c>
      <c r="BB7" s="62">
        <f t="shared" si="17"/>
        <v>7</v>
      </c>
      <c r="BC7" s="62">
        <f t="shared" si="18"/>
        <v>8</v>
      </c>
      <c r="BD7" s="132">
        <f t="shared" si="19"/>
        <v>11</v>
      </c>
      <c r="BE7" s="62">
        <f t="shared" si="20"/>
        <v>8</v>
      </c>
      <c r="BF7" s="62">
        <f t="shared" si="21"/>
        <v>6</v>
      </c>
      <c r="BG7" s="62">
        <f t="shared" si="22"/>
        <v>13</v>
      </c>
      <c r="BH7" s="62">
        <f t="shared" si="23"/>
        <v>0</v>
      </c>
      <c r="BI7" s="62">
        <f t="shared" si="24"/>
        <v>0</v>
      </c>
      <c r="BJ7" s="62">
        <f t="shared" si="25"/>
        <v>0</v>
      </c>
      <c r="BK7" s="62">
        <f t="shared" si="26"/>
        <v>0</v>
      </c>
      <c r="BL7" s="133">
        <f t="shared" ref="BL7:BL24" si="31">SUM(BA7,BB7,BC7,BD7,BE7,BG7,BF7,BH7,BI7,BJ7,BK7)</f>
        <v>57</v>
      </c>
      <c r="BM7" s="128">
        <f t="shared" ref="BM7:BM24" si="32">IF($AX$1&gt;7,(IF($AX$1=8,MIN(BA7:BH7),IF($AX$1=9,MIN(BA7:BI7),IF($AX$1=10,MIN(BA7:BJ7),IF($AX$1=11,MIN(BA7:BK7)))))),(IF($AX$1=4,MIN(BA7:BD7),IF($AX$1=5,MIN(BA7:BE7),IF($AX$1=6,MIN(BA7:BF7),IF($AX$1=7,MIN(BA7:BG7)))))))</f>
        <v>4</v>
      </c>
      <c r="BN7" s="128">
        <f t="shared" ref="BN7:BN24" si="33">IF($AX$1&gt;7,(IF($AX$1=8,MAX(BA7:BH7),IF($AX$1=9,MAX(BA7:BI7),IF($AX$1=10,MAX(BA7:BJ7),IF($AX$1=11,MAX(BA7:BK7)))))),(IF($AX$1=4,MAX(BA7:BD7),IF($AX$1=5,MAX(BA7:BE7),IF($AX$1=6,MAX(BA7:BF7),IF($AX$1=7,MAX(BA7:BG7)))))))</f>
        <v>13</v>
      </c>
      <c r="BO7" s="134">
        <f t="shared" si="28"/>
        <v>53</v>
      </c>
      <c r="BP7" s="23"/>
    </row>
    <row r="8" spans="1:68" ht="15" x14ac:dyDescent="0.2">
      <c r="A8" s="47">
        <v>4</v>
      </c>
      <c r="B8" s="107" t="s">
        <v>41</v>
      </c>
      <c r="C8" s="48" t="s">
        <v>117</v>
      </c>
      <c r="D8" s="49" t="s">
        <v>123</v>
      </c>
      <c r="E8" s="50">
        <f t="shared" si="29"/>
        <v>1024.28</v>
      </c>
      <c r="F8" s="137">
        <f t="shared" si="0"/>
        <v>-1.720000000000006</v>
      </c>
      <c r="G8" s="51">
        <v>1026</v>
      </c>
      <c r="H8" s="96">
        <f t="shared" si="1"/>
        <v>23.24</v>
      </c>
      <c r="I8" s="52">
        <f t="shared" si="30"/>
        <v>-59.14285714285711</v>
      </c>
      <c r="J8" s="53">
        <v>2</v>
      </c>
      <c r="K8" s="135">
        <v>8</v>
      </c>
      <c r="L8" s="54">
        <v>7</v>
      </c>
      <c r="M8" s="98">
        <f t="shared" si="2"/>
        <v>1085.1428571428571</v>
      </c>
      <c r="N8" s="52">
        <f t="shared" si="3"/>
        <v>62</v>
      </c>
      <c r="O8" s="55">
        <f t="shared" si="4"/>
        <v>56</v>
      </c>
      <c r="P8" s="57">
        <v>11</v>
      </c>
      <c r="Q8" s="58">
        <v>2</v>
      </c>
      <c r="R8" s="56">
        <v>1</v>
      </c>
      <c r="S8" s="103">
        <v>0</v>
      </c>
      <c r="T8" s="110">
        <v>3</v>
      </c>
      <c r="U8" s="59">
        <v>2</v>
      </c>
      <c r="V8" s="56">
        <v>13</v>
      </c>
      <c r="W8" s="59">
        <v>2</v>
      </c>
      <c r="X8" s="110">
        <v>2</v>
      </c>
      <c r="Y8" s="59">
        <v>0</v>
      </c>
      <c r="Z8" s="110">
        <v>6</v>
      </c>
      <c r="AA8" s="59">
        <v>2</v>
      </c>
      <c r="AB8" s="110">
        <v>8</v>
      </c>
      <c r="AC8" s="103">
        <v>0</v>
      </c>
      <c r="AD8" s="124">
        <v>99</v>
      </c>
      <c r="AE8" s="58">
        <v>0</v>
      </c>
      <c r="AF8" s="126">
        <v>99</v>
      </c>
      <c r="AG8" s="103">
        <v>0</v>
      </c>
      <c r="AH8" s="56">
        <v>99</v>
      </c>
      <c r="AI8" s="59">
        <v>0</v>
      </c>
      <c r="AJ8" s="56">
        <v>99</v>
      </c>
      <c r="AK8" s="59">
        <v>0</v>
      </c>
      <c r="AL8" s="142"/>
      <c r="AM8" s="143">
        <f t="shared" si="27"/>
        <v>8</v>
      </c>
      <c r="AN8" s="142"/>
      <c r="AO8" s="127">
        <f t="shared" si="5"/>
        <v>1000</v>
      </c>
      <c r="AP8" s="128">
        <f t="shared" si="6"/>
        <v>1483</v>
      </c>
      <c r="AQ8" s="60">
        <f t="shared" si="7"/>
        <v>1032</v>
      </c>
      <c r="AR8" s="128">
        <f t="shared" si="8"/>
        <v>1000</v>
      </c>
      <c r="AS8" s="60">
        <f t="shared" si="9"/>
        <v>1078</v>
      </c>
      <c r="AT8" s="60">
        <f t="shared" si="10"/>
        <v>1003</v>
      </c>
      <c r="AU8" s="60">
        <f t="shared" si="11"/>
        <v>1000</v>
      </c>
      <c r="AV8" s="60">
        <f t="shared" si="12"/>
        <v>0</v>
      </c>
      <c r="AW8" s="128">
        <f t="shared" si="13"/>
        <v>0</v>
      </c>
      <c r="AX8" s="60">
        <f t="shared" si="14"/>
        <v>0</v>
      </c>
      <c r="AY8" s="154">
        <f t="shared" si="15"/>
        <v>0</v>
      </c>
      <c r="AZ8" s="25"/>
      <c r="BA8" s="61">
        <f t="shared" si="16"/>
        <v>8</v>
      </c>
      <c r="BB8" s="62">
        <f t="shared" si="17"/>
        <v>13</v>
      </c>
      <c r="BC8" s="62">
        <f t="shared" si="18"/>
        <v>6</v>
      </c>
      <c r="BD8" s="132">
        <f t="shared" si="19"/>
        <v>6</v>
      </c>
      <c r="BE8" s="62">
        <f t="shared" si="20"/>
        <v>11</v>
      </c>
      <c r="BF8" s="62">
        <f t="shared" si="21"/>
        <v>7</v>
      </c>
      <c r="BG8" s="62">
        <f t="shared" si="22"/>
        <v>11</v>
      </c>
      <c r="BH8" s="62">
        <f t="shared" si="23"/>
        <v>0</v>
      </c>
      <c r="BI8" s="62">
        <f t="shared" si="24"/>
        <v>0</v>
      </c>
      <c r="BJ8" s="62">
        <f t="shared" si="25"/>
        <v>0</v>
      </c>
      <c r="BK8" s="62">
        <f t="shared" si="26"/>
        <v>0</v>
      </c>
      <c r="BL8" s="133">
        <f t="shared" si="31"/>
        <v>62</v>
      </c>
      <c r="BM8" s="128">
        <f t="shared" si="32"/>
        <v>6</v>
      </c>
      <c r="BN8" s="128">
        <f t="shared" si="33"/>
        <v>13</v>
      </c>
      <c r="BO8" s="134">
        <f t="shared" si="28"/>
        <v>56</v>
      </c>
      <c r="BP8" s="23"/>
    </row>
    <row r="9" spans="1:68" ht="15" x14ac:dyDescent="0.2">
      <c r="A9" s="47">
        <v>5</v>
      </c>
      <c r="B9" s="107" t="s">
        <v>42</v>
      </c>
      <c r="C9" s="48" t="s">
        <v>118</v>
      </c>
      <c r="D9" s="49" t="s">
        <v>121</v>
      </c>
      <c r="E9" s="50">
        <f t="shared" si="29"/>
        <v>1011.6</v>
      </c>
      <c r="F9" s="137">
        <f t="shared" si="0"/>
        <v>-0.39999999999998259</v>
      </c>
      <c r="G9" s="51">
        <v>1012</v>
      </c>
      <c r="H9" s="96">
        <f t="shared" si="1"/>
        <v>22.41</v>
      </c>
      <c r="I9" s="52">
        <f t="shared" si="30"/>
        <v>-68.571428571428669</v>
      </c>
      <c r="J9" s="53">
        <v>3</v>
      </c>
      <c r="K9" s="135">
        <v>8</v>
      </c>
      <c r="L9" s="54">
        <v>7</v>
      </c>
      <c r="M9" s="98">
        <f t="shared" si="2"/>
        <v>1080.5714285714287</v>
      </c>
      <c r="N9" s="52">
        <f t="shared" si="3"/>
        <v>51</v>
      </c>
      <c r="O9" s="55">
        <f t="shared" si="4"/>
        <v>49</v>
      </c>
      <c r="P9" s="57">
        <v>12</v>
      </c>
      <c r="Q9" s="58">
        <v>2</v>
      </c>
      <c r="R9" s="56">
        <v>2</v>
      </c>
      <c r="S9" s="103">
        <v>0</v>
      </c>
      <c r="T9" s="110">
        <v>6</v>
      </c>
      <c r="U9" s="59">
        <v>0</v>
      </c>
      <c r="V9" s="56">
        <v>10</v>
      </c>
      <c r="W9" s="59">
        <v>2</v>
      </c>
      <c r="X9" s="110">
        <v>13</v>
      </c>
      <c r="Y9" s="59">
        <v>2</v>
      </c>
      <c r="Z9" s="110">
        <v>1</v>
      </c>
      <c r="AA9" s="59">
        <v>0</v>
      </c>
      <c r="AB9" s="110">
        <v>9</v>
      </c>
      <c r="AC9" s="103">
        <v>2</v>
      </c>
      <c r="AD9" s="57">
        <v>99</v>
      </c>
      <c r="AE9" s="58">
        <v>0</v>
      </c>
      <c r="AF9" s="126">
        <v>99</v>
      </c>
      <c r="AG9" s="103">
        <v>0</v>
      </c>
      <c r="AH9" s="56">
        <v>99</v>
      </c>
      <c r="AI9" s="59">
        <v>0</v>
      </c>
      <c r="AJ9" s="56">
        <v>99</v>
      </c>
      <c r="AK9" s="59">
        <v>0</v>
      </c>
      <c r="AL9" s="142"/>
      <c r="AM9" s="143">
        <f t="shared" si="27"/>
        <v>8</v>
      </c>
      <c r="AN9" s="142"/>
      <c r="AO9" s="127">
        <f t="shared" si="5"/>
        <v>1000</v>
      </c>
      <c r="AP9" s="128">
        <f t="shared" si="6"/>
        <v>1078</v>
      </c>
      <c r="AQ9" s="60">
        <f t="shared" si="7"/>
        <v>1003</v>
      </c>
      <c r="AR9" s="128">
        <f t="shared" si="8"/>
        <v>1000</v>
      </c>
      <c r="AS9" s="60">
        <f t="shared" si="9"/>
        <v>1000</v>
      </c>
      <c r="AT9" s="60">
        <f t="shared" si="10"/>
        <v>1483</v>
      </c>
      <c r="AU9" s="60">
        <f t="shared" si="11"/>
        <v>1000</v>
      </c>
      <c r="AV9" s="60">
        <f t="shared" si="12"/>
        <v>0</v>
      </c>
      <c r="AW9" s="128">
        <f t="shared" si="13"/>
        <v>0</v>
      </c>
      <c r="AX9" s="60">
        <f t="shared" si="14"/>
        <v>0</v>
      </c>
      <c r="AY9" s="154">
        <f t="shared" si="15"/>
        <v>0</v>
      </c>
      <c r="AZ9" s="25"/>
      <c r="BA9" s="61">
        <f t="shared" si="16"/>
        <v>8</v>
      </c>
      <c r="BB9" s="62">
        <f t="shared" si="17"/>
        <v>11</v>
      </c>
      <c r="BC9" s="62">
        <f t="shared" si="18"/>
        <v>7</v>
      </c>
      <c r="BD9" s="132">
        <f t="shared" si="19"/>
        <v>4</v>
      </c>
      <c r="BE9" s="62">
        <f t="shared" si="20"/>
        <v>6</v>
      </c>
      <c r="BF9" s="62">
        <f t="shared" si="21"/>
        <v>13</v>
      </c>
      <c r="BG9" s="62">
        <f t="shared" si="22"/>
        <v>2</v>
      </c>
      <c r="BH9" s="62">
        <f t="shared" si="23"/>
        <v>0</v>
      </c>
      <c r="BI9" s="62">
        <f t="shared" si="24"/>
        <v>0</v>
      </c>
      <c r="BJ9" s="62">
        <f t="shared" si="25"/>
        <v>0</v>
      </c>
      <c r="BK9" s="62">
        <f t="shared" si="26"/>
        <v>0</v>
      </c>
      <c r="BL9" s="133">
        <f t="shared" si="31"/>
        <v>51</v>
      </c>
      <c r="BM9" s="128">
        <f t="shared" si="32"/>
        <v>2</v>
      </c>
      <c r="BN9" s="128">
        <f t="shared" si="33"/>
        <v>13</v>
      </c>
      <c r="BO9" s="134">
        <f t="shared" si="28"/>
        <v>49</v>
      </c>
      <c r="BP9" s="23"/>
    </row>
    <row r="10" spans="1:68" ht="15" x14ac:dyDescent="0.2">
      <c r="A10" s="47">
        <v>6</v>
      </c>
      <c r="B10" s="107" t="s">
        <v>43</v>
      </c>
      <c r="C10" s="48" t="s">
        <v>113</v>
      </c>
      <c r="D10" s="49" t="s">
        <v>121</v>
      </c>
      <c r="E10" s="50">
        <f t="shared" si="29"/>
        <v>1003</v>
      </c>
      <c r="F10" s="137">
        <f t="shared" si="0"/>
        <v>0</v>
      </c>
      <c r="G10" s="51">
        <v>1003</v>
      </c>
      <c r="H10" s="96">
        <f t="shared" si="1"/>
        <v>21.58</v>
      </c>
      <c r="I10" s="52">
        <f t="shared" si="30"/>
        <v>-76</v>
      </c>
      <c r="J10" s="53">
        <v>4</v>
      </c>
      <c r="K10" s="135">
        <v>7</v>
      </c>
      <c r="L10" s="54">
        <v>7</v>
      </c>
      <c r="M10" s="98">
        <f t="shared" si="2"/>
        <v>1079</v>
      </c>
      <c r="N10" s="52">
        <f t="shared" si="3"/>
        <v>58</v>
      </c>
      <c r="O10" s="55">
        <f t="shared" si="4"/>
        <v>52</v>
      </c>
      <c r="P10" s="57">
        <v>13</v>
      </c>
      <c r="Q10" s="58">
        <v>2</v>
      </c>
      <c r="R10" s="56">
        <v>3</v>
      </c>
      <c r="S10" s="103">
        <v>1</v>
      </c>
      <c r="T10" s="110">
        <v>5</v>
      </c>
      <c r="U10" s="59">
        <v>2</v>
      </c>
      <c r="V10" s="56">
        <v>1</v>
      </c>
      <c r="W10" s="59">
        <v>0</v>
      </c>
      <c r="X10" s="110">
        <v>8</v>
      </c>
      <c r="Y10" s="59">
        <v>0</v>
      </c>
      <c r="Z10" s="110">
        <v>4</v>
      </c>
      <c r="AA10" s="59">
        <v>0</v>
      </c>
      <c r="AB10" s="110">
        <v>14</v>
      </c>
      <c r="AC10" s="103">
        <v>2</v>
      </c>
      <c r="AD10" s="124">
        <v>99</v>
      </c>
      <c r="AE10" s="58">
        <v>0</v>
      </c>
      <c r="AF10" s="126">
        <v>99</v>
      </c>
      <c r="AG10" s="103">
        <v>0</v>
      </c>
      <c r="AH10" s="56">
        <v>99</v>
      </c>
      <c r="AI10" s="59">
        <v>0</v>
      </c>
      <c r="AJ10" s="56">
        <v>99</v>
      </c>
      <c r="AK10" s="59">
        <v>0</v>
      </c>
      <c r="AL10" s="142"/>
      <c r="AM10" s="143">
        <f t="shared" si="27"/>
        <v>7</v>
      </c>
      <c r="AN10" s="142"/>
      <c r="AO10" s="127">
        <f t="shared" si="5"/>
        <v>1000</v>
      </c>
      <c r="AP10" s="128">
        <f t="shared" si="6"/>
        <v>1032</v>
      </c>
      <c r="AQ10" s="60">
        <f t="shared" si="7"/>
        <v>1012</v>
      </c>
      <c r="AR10" s="128">
        <f t="shared" si="8"/>
        <v>1483</v>
      </c>
      <c r="AS10" s="60">
        <f t="shared" si="9"/>
        <v>1000</v>
      </c>
      <c r="AT10" s="60">
        <f t="shared" si="10"/>
        <v>1026</v>
      </c>
      <c r="AU10" s="60">
        <f t="shared" si="11"/>
        <v>1000</v>
      </c>
      <c r="AV10" s="60">
        <f t="shared" si="12"/>
        <v>0</v>
      </c>
      <c r="AW10" s="128">
        <f t="shared" si="13"/>
        <v>0</v>
      </c>
      <c r="AX10" s="60">
        <f t="shared" si="14"/>
        <v>0</v>
      </c>
      <c r="AY10" s="154">
        <f t="shared" si="15"/>
        <v>0</v>
      </c>
      <c r="AZ10" s="25"/>
      <c r="BA10" s="61">
        <f t="shared" si="16"/>
        <v>6</v>
      </c>
      <c r="BB10" s="62">
        <f t="shared" si="17"/>
        <v>6</v>
      </c>
      <c r="BC10" s="62">
        <f t="shared" si="18"/>
        <v>8</v>
      </c>
      <c r="BD10" s="132">
        <f t="shared" si="19"/>
        <v>13</v>
      </c>
      <c r="BE10" s="62">
        <f t="shared" si="20"/>
        <v>11</v>
      </c>
      <c r="BF10" s="62">
        <f t="shared" si="21"/>
        <v>8</v>
      </c>
      <c r="BG10" s="62">
        <f t="shared" si="22"/>
        <v>6</v>
      </c>
      <c r="BH10" s="62">
        <f t="shared" si="23"/>
        <v>0</v>
      </c>
      <c r="BI10" s="62">
        <f t="shared" si="24"/>
        <v>0</v>
      </c>
      <c r="BJ10" s="62">
        <f t="shared" si="25"/>
        <v>0</v>
      </c>
      <c r="BK10" s="62">
        <f t="shared" si="26"/>
        <v>0</v>
      </c>
      <c r="BL10" s="133">
        <f t="shared" si="31"/>
        <v>58</v>
      </c>
      <c r="BM10" s="128">
        <f t="shared" si="32"/>
        <v>6</v>
      </c>
      <c r="BN10" s="128">
        <f t="shared" si="33"/>
        <v>13</v>
      </c>
      <c r="BO10" s="134">
        <f t="shared" si="28"/>
        <v>52</v>
      </c>
      <c r="BP10" s="23"/>
    </row>
    <row r="11" spans="1:68" ht="15" x14ac:dyDescent="0.2">
      <c r="A11" s="47">
        <v>7</v>
      </c>
      <c r="B11" s="107" t="s">
        <v>44</v>
      </c>
      <c r="C11" s="48" t="s">
        <v>118</v>
      </c>
      <c r="D11" s="49" t="s">
        <v>123</v>
      </c>
      <c r="E11" s="50">
        <f t="shared" si="29"/>
        <v>1000</v>
      </c>
      <c r="F11" s="137">
        <f t="shared" si="0"/>
        <v>0</v>
      </c>
      <c r="G11" s="51">
        <v>1000</v>
      </c>
      <c r="H11" s="96">
        <f t="shared" si="1"/>
        <v>21.58</v>
      </c>
      <c r="I11" s="52">
        <f t="shared" si="30"/>
        <v>-11.14285714285711</v>
      </c>
      <c r="J11" s="53">
        <v>4</v>
      </c>
      <c r="K11" s="135">
        <v>6</v>
      </c>
      <c r="L11" s="54">
        <v>7</v>
      </c>
      <c r="M11" s="98">
        <f t="shared" si="2"/>
        <v>1011.1428571428571</v>
      </c>
      <c r="N11" s="52">
        <f t="shared" si="3"/>
        <v>50</v>
      </c>
      <c r="O11" s="55">
        <f t="shared" si="4"/>
        <v>48</v>
      </c>
      <c r="P11" s="57">
        <v>14</v>
      </c>
      <c r="Q11" s="58">
        <v>2</v>
      </c>
      <c r="R11" s="56">
        <v>8</v>
      </c>
      <c r="S11" s="103">
        <v>0</v>
      </c>
      <c r="T11" s="110">
        <v>12</v>
      </c>
      <c r="U11" s="59">
        <v>0</v>
      </c>
      <c r="V11" s="56">
        <v>11</v>
      </c>
      <c r="W11" s="59">
        <v>0</v>
      </c>
      <c r="X11" s="110">
        <v>9</v>
      </c>
      <c r="Y11" s="59">
        <v>2</v>
      </c>
      <c r="Z11" s="110">
        <v>10</v>
      </c>
      <c r="AA11" s="59">
        <v>2</v>
      </c>
      <c r="AB11" s="110">
        <v>2</v>
      </c>
      <c r="AC11" s="103">
        <v>0</v>
      </c>
      <c r="AD11" s="125">
        <v>99</v>
      </c>
      <c r="AE11" s="58">
        <v>0</v>
      </c>
      <c r="AF11" s="126">
        <v>99</v>
      </c>
      <c r="AG11" s="103">
        <v>0</v>
      </c>
      <c r="AH11" s="56">
        <v>99</v>
      </c>
      <c r="AI11" s="59">
        <v>0</v>
      </c>
      <c r="AJ11" s="56">
        <v>99</v>
      </c>
      <c r="AK11" s="59">
        <v>0</v>
      </c>
      <c r="AL11" s="142"/>
      <c r="AM11" s="143">
        <f t="shared" si="27"/>
        <v>6</v>
      </c>
      <c r="AN11" s="142"/>
      <c r="AO11" s="127">
        <f t="shared" si="5"/>
        <v>1000</v>
      </c>
      <c r="AP11" s="128">
        <f t="shared" si="6"/>
        <v>1000</v>
      </c>
      <c r="AQ11" s="60">
        <f t="shared" si="7"/>
        <v>1000</v>
      </c>
      <c r="AR11" s="128">
        <f t="shared" si="8"/>
        <v>1000</v>
      </c>
      <c r="AS11" s="60">
        <f t="shared" si="9"/>
        <v>1000</v>
      </c>
      <c r="AT11" s="60">
        <f t="shared" si="10"/>
        <v>1000</v>
      </c>
      <c r="AU11" s="60">
        <f t="shared" si="11"/>
        <v>1078</v>
      </c>
      <c r="AV11" s="60">
        <f t="shared" si="12"/>
        <v>0</v>
      </c>
      <c r="AW11" s="128">
        <f t="shared" si="13"/>
        <v>0</v>
      </c>
      <c r="AX11" s="60">
        <f t="shared" si="14"/>
        <v>0</v>
      </c>
      <c r="AY11" s="154">
        <f t="shared" si="15"/>
        <v>0</v>
      </c>
      <c r="AZ11" s="25"/>
      <c r="BA11" s="61">
        <f t="shared" si="16"/>
        <v>6</v>
      </c>
      <c r="BB11" s="62">
        <f t="shared" si="17"/>
        <v>11</v>
      </c>
      <c r="BC11" s="62">
        <f t="shared" si="18"/>
        <v>8</v>
      </c>
      <c r="BD11" s="132">
        <f t="shared" si="19"/>
        <v>8</v>
      </c>
      <c r="BE11" s="62">
        <f t="shared" si="20"/>
        <v>2</v>
      </c>
      <c r="BF11" s="62">
        <f t="shared" si="21"/>
        <v>4</v>
      </c>
      <c r="BG11" s="62">
        <f t="shared" si="22"/>
        <v>11</v>
      </c>
      <c r="BH11" s="62">
        <f t="shared" si="23"/>
        <v>0</v>
      </c>
      <c r="BI11" s="62">
        <f t="shared" si="24"/>
        <v>0</v>
      </c>
      <c r="BJ11" s="62">
        <f t="shared" si="25"/>
        <v>0</v>
      </c>
      <c r="BK11" s="62">
        <f t="shared" si="26"/>
        <v>0</v>
      </c>
      <c r="BL11" s="133">
        <f t="shared" si="31"/>
        <v>50</v>
      </c>
      <c r="BM11" s="128">
        <f t="shared" si="32"/>
        <v>2</v>
      </c>
      <c r="BN11" s="128">
        <f t="shared" si="33"/>
        <v>11</v>
      </c>
      <c r="BO11" s="134">
        <f t="shared" si="28"/>
        <v>48</v>
      </c>
      <c r="BP11" s="23"/>
    </row>
    <row r="12" spans="1:68" ht="15" x14ac:dyDescent="0.2">
      <c r="A12" s="47">
        <v>8</v>
      </c>
      <c r="B12" s="107" t="s">
        <v>45</v>
      </c>
      <c r="C12" s="48" t="s">
        <v>119</v>
      </c>
      <c r="D12" s="63" t="s">
        <v>123</v>
      </c>
      <c r="E12" s="50">
        <f t="shared" si="29"/>
        <v>1032.44</v>
      </c>
      <c r="F12" s="137">
        <f t="shared" si="0"/>
        <v>32.44</v>
      </c>
      <c r="G12" s="51">
        <v>1000</v>
      </c>
      <c r="H12" s="96">
        <f t="shared" si="1"/>
        <v>24.07</v>
      </c>
      <c r="I12" s="52">
        <f t="shared" si="30"/>
        <v>-88.85714285714289</v>
      </c>
      <c r="J12" s="53">
        <v>1</v>
      </c>
      <c r="K12" s="135">
        <v>11</v>
      </c>
      <c r="L12" s="54">
        <v>7</v>
      </c>
      <c r="M12" s="98">
        <f t="shared" si="2"/>
        <v>1088.8571428571429</v>
      </c>
      <c r="N12" s="52">
        <f t="shared" si="3"/>
        <v>59</v>
      </c>
      <c r="O12" s="55">
        <f t="shared" si="4"/>
        <v>53</v>
      </c>
      <c r="P12" s="57">
        <v>1</v>
      </c>
      <c r="Q12" s="58">
        <v>0</v>
      </c>
      <c r="R12" s="56">
        <v>7</v>
      </c>
      <c r="S12" s="103">
        <v>2</v>
      </c>
      <c r="T12" s="110">
        <v>11</v>
      </c>
      <c r="U12" s="59">
        <v>1</v>
      </c>
      <c r="V12" s="56">
        <v>3</v>
      </c>
      <c r="W12" s="59">
        <v>2</v>
      </c>
      <c r="X12" s="110">
        <v>6</v>
      </c>
      <c r="Y12" s="59">
        <v>2</v>
      </c>
      <c r="Z12" s="110">
        <v>2</v>
      </c>
      <c r="AA12" s="59">
        <v>2</v>
      </c>
      <c r="AB12" s="110">
        <v>4</v>
      </c>
      <c r="AC12" s="103">
        <v>2</v>
      </c>
      <c r="AD12" s="125">
        <v>99</v>
      </c>
      <c r="AE12" s="58">
        <v>0</v>
      </c>
      <c r="AF12" s="126">
        <v>99</v>
      </c>
      <c r="AG12" s="103">
        <v>0</v>
      </c>
      <c r="AH12" s="56">
        <v>99</v>
      </c>
      <c r="AI12" s="59">
        <v>0</v>
      </c>
      <c r="AJ12" s="56">
        <v>99</v>
      </c>
      <c r="AK12" s="59">
        <v>0</v>
      </c>
      <c r="AL12" s="142"/>
      <c r="AM12" s="143">
        <f t="shared" si="27"/>
        <v>11</v>
      </c>
      <c r="AN12" s="142"/>
      <c r="AO12" s="127">
        <f t="shared" si="5"/>
        <v>1483</v>
      </c>
      <c r="AP12" s="128">
        <f t="shared" si="6"/>
        <v>1000</v>
      </c>
      <c r="AQ12" s="60">
        <f t="shared" si="7"/>
        <v>1000</v>
      </c>
      <c r="AR12" s="128">
        <f t="shared" si="8"/>
        <v>1032</v>
      </c>
      <c r="AS12" s="60">
        <f t="shared" si="9"/>
        <v>1003</v>
      </c>
      <c r="AT12" s="60">
        <f t="shared" si="10"/>
        <v>1078</v>
      </c>
      <c r="AU12" s="60">
        <f t="shared" si="11"/>
        <v>1026</v>
      </c>
      <c r="AV12" s="60">
        <f t="shared" si="12"/>
        <v>0</v>
      </c>
      <c r="AW12" s="128">
        <f t="shared" si="13"/>
        <v>0</v>
      </c>
      <c r="AX12" s="60">
        <f t="shared" si="14"/>
        <v>0</v>
      </c>
      <c r="AY12" s="154">
        <f t="shared" si="15"/>
        <v>0</v>
      </c>
      <c r="AZ12" s="25"/>
      <c r="BA12" s="61">
        <f t="shared" si="16"/>
        <v>13</v>
      </c>
      <c r="BB12" s="62">
        <f t="shared" si="17"/>
        <v>6</v>
      </c>
      <c r="BC12" s="62">
        <f t="shared" si="18"/>
        <v>8</v>
      </c>
      <c r="BD12" s="132">
        <f t="shared" si="19"/>
        <v>6</v>
      </c>
      <c r="BE12" s="62">
        <f t="shared" si="20"/>
        <v>7</v>
      </c>
      <c r="BF12" s="62">
        <f t="shared" si="21"/>
        <v>11</v>
      </c>
      <c r="BG12" s="62">
        <f t="shared" si="22"/>
        <v>8</v>
      </c>
      <c r="BH12" s="62">
        <f t="shared" si="23"/>
        <v>0</v>
      </c>
      <c r="BI12" s="62">
        <f t="shared" si="24"/>
        <v>0</v>
      </c>
      <c r="BJ12" s="62">
        <f t="shared" si="25"/>
        <v>0</v>
      </c>
      <c r="BK12" s="62">
        <f t="shared" si="26"/>
        <v>0</v>
      </c>
      <c r="BL12" s="133">
        <f t="shared" si="31"/>
        <v>59</v>
      </c>
      <c r="BM12" s="128">
        <f t="shared" si="32"/>
        <v>6</v>
      </c>
      <c r="BN12" s="128">
        <f t="shared" si="33"/>
        <v>13</v>
      </c>
      <c r="BO12" s="134">
        <f t="shared" si="28"/>
        <v>53</v>
      </c>
      <c r="BP12" s="23"/>
    </row>
    <row r="13" spans="1:68" ht="15" x14ac:dyDescent="0.2">
      <c r="A13" s="47">
        <v>9</v>
      </c>
      <c r="B13" s="107" t="s">
        <v>46</v>
      </c>
      <c r="C13" s="48" t="s">
        <v>113</v>
      </c>
      <c r="D13" s="63" t="s">
        <v>123</v>
      </c>
      <c r="E13" s="50">
        <f t="shared" si="29"/>
        <v>1000</v>
      </c>
      <c r="F13" s="137">
        <f t="shared" si="0"/>
        <v>0</v>
      </c>
      <c r="G13" s="51">
        <v>1000</v>
      </c>
      <c r="H13" s="96">
        <f t="shared" si="1"/>
        <v>20.75</v>
      </c>
      <c r="I13" s="52">
        <f t="shared" si="30"/>
        <v>-12.85714285714289</v>
      </c>
      <c r="J13" s="53">
        <v>5</v>
      </c>
      <c r="K13" s="135">
        <v>2</v>
      </c>
      <c r="L13" s="54">
        <v>7</v>
      </c>
      <c r="M13" s="98">
        <f t="shared" si="2"/>
        <v>1012.8571428571429</v>
      </c>
      <c r="N13" s="52">
        <f t="shared" si="3"/>
        <v>49</v>
      </c>
      <c r="O13" s="55">
        <f t="shared" si="4"/>
        <v>45</v>
      </c>
      <c r="P13" s="57">
        <v>2</v>
      </c>
      <c r="Q13" s="58">
        <v>0</v>
      </c>
      <c r="R13" s="56">
        <v>12</v>
      </c>
      <c r="S13" s="103">
        <v>0</v>
      </c>
      <c r="T13" s="110">
        <v>10</v>
      </c>
      <c r="U13" s="59">
        <v>0</v>
      </c>
      <c r="V13" s="56">
        <v>14</v>
      </c>
      <c r="W13" s="59">
        <v>2</v>
      </c>
      <c r="X13" s="110">
        <v>7</v>
      </c>
      <c r="Y13" s="59">
        <v>0</v>
      </c>
      <c r="Z13" s="110">
        <v>13</v>
      </c>
      <c r="AA13" s="59">
        <v>0</v>
      </c>
      <c r="AB13" s="110">
        <v>5</v>
      </c>
      <c r="AC13" s="103">
        <v>0</v>
      </c>
      <c r="AD13" s="125">
        <v>99</v>
      </c>
      <c r="AE13" s="58">
        <v>0</v>
      </c>
      <c r="AF13" s="126">
        <v>99</v>
      </c>
      <c r="AG13" s="103">
        <v>0</v>
      </c>
      <c r="AH13" s="56">
        <v>99</v>
      </c>
      <c r="AI13" s="59">
        <v>0</v>
      </c>
      <c r="AJ13" s="56">
        <v>99</v>
      </c>
      <c r="AK13" s="59">
        <v>0</v>
      </c>
      <c r="AL13" s="142"/>
      <c r="AM13" s="143">
        <f t="shared" si="27"/>
        <v>2</v>
      </c>
      <c r="AN13" s="142"/>
      <c r="AO13" s="127">
        <f t="shared" si="5"/>
        <v>1078</v>
      </c>
      <c r="AP13" s="128">
        <f t="shared" si="6"/>
        <v>1000</v>
      </c>
      <c r="AQ13" s="60">
        <f t="shared" si="7"/>
        <v>1000</v>
      </c>
      <c r="AR13" s="128">
        <f t="shared" si="8"/>
        <v>1000</v>
      </c>
      <c r="AS13" s="60">
        <f t="shared" si="9"/>
        <v>1000</v>
      </c>
      <c r="AT13" s="60">
        <f t="shared" si="10"/>
        <v>1000</v>
      </c>
      <c r="AU13" s="60">
        <f t="shared" si="11"/>
        <v>1012</v>
      </c>
      <c r="AV13" s="60">
        <f t="shared" si="12"/>
        <v>0</v>
      </c>
      <c r="AW13" s="128">
        <f t="shared" si="13"/>
        <v>0</v>
      </c>
      <c r="AX13" s="60">
        <f t="shared" si="14"/>
        <v>0</v>
      </c>
      <c r="AY13" s="154">
        <f t="shared" si="15"/>
        <v>0</v>
      </c>
      <c r="AZ13" s="25"/>
      <c r="BA13" s="61">
        <f t="shared" si="16"/>
        <v>11</v>
      </c>
      <c r="BB13" s="62">
        <f t="shared" si="17"/>
        <v>8</v>
      </c>
      <c r="BC13" s="62">
        <f t="shared" si="18"/>
        <v>4</v>
      </c>
      <c r="BD13" s="132">
        <f t="shared" si="19"/>
        <v>6</v>
      </c>
      <c r="BE13" s="62">
        <f t="shared" si="20"/>
        <v>6</v>
      </c>
      <c r="BF13" s="62">
        <f t="shared" si="21"/>
        <v>6</v>
      </c>
      <c r="BG13" s="62">
        <f t="shared" si="22"/>
        <v>8</v>
      </c>
      <c r="BH13" s="62">
        <f t="shared" si="23"/>
        <v>0</v>
      </c>
      <c r="BI13" s="62">
        <f t="shared" si="24"/>
        <v>0</v>
      </c>
      <c r="BJ13" s="62">
        <f t="shared" si="25"/>
        <v>0</v>
      </c>
      <c r="BK13" s="62">
        <f t="shared" si="26"/>
        <v>0</v>
      </c>
      <c r="BL13" s="133">
        <f t="shared" si="31"/>
        <v>49</v>
      </c>
      <c r="BM13" s="128">
        <f t="shared" si="32"/>
        <v>4</v>
      </c>
      <c r="BN13" s="128">
        <f t="shared" si="33"/>
        <v>11</v>
      </c>
      <c r="BO13" s="134">
        <f t="shared" si="28"/>
        <v>45</v>
      </c>
      <c r="BP13" s="23"/>
    </row>
    <row r="14" spans="1:68" ht="15" x14ac:dyDescent="0.2">
      <c r="A14" s="47">
        <v>10</v>
      </c>
      <c r="B14" s="107" t="s">
        <v>47</v>
      </c>
      <c r="C14" s="48" t="s">
        <v>113</v>
      </c>
      <c r="D14" s="63" t="s">
        <v>122</v>
      </c>
      <c r="E14" s="50">
        <f t="shared" si="29"/>
        <v>1000</v>
      </c>
      <c r="F14" s="137">
        <f t="shared" si="0"/>
        <v>0</v>
      </c>
      <c r="G14" s="51">
        <v>1000</v>
      </c>
      <c r="H14" s="96">
        <f t="shared" si="1"/>
        <v>24.07</v>
      </c>
      <c r="I14" s="52">
        <f t="shared" si="30"/>
        <v>-6.2857142857143344</v>
      </c>
      <c r="J14" s="53">
        <v>1</v>
      </c>
      <c r="K14" s="135">
        <v>4</v>
      </c>
      <c r="L14" s="54">
        <v>7</v>
      </c>
      <c r="M14" s="98">
        <f t="shared" si="2"/>
        <v>1006.2857142857143</v>
      </c>
      <c r="N14" s="52">
        <f t="shared" si="3"/>
        <v>42</v>
      </c>
      <c r="O14" s="55">
        <f t="shared" si="4"/>
        <v>40</v>
      </c>
      <c r="P14" s="57">
        <v>3</v>
      </c>
      <c r="Q14" s="58">
        <v>0</v>
      </c>
      <c r="R14" s="56">
        <v>13</v>
      </c>
      <c r="S14" s="103">
        <v>0</v>
      </c>
      <c r="T14" s="110">
        <v>9</v>
      </c>
      <c r="U14" s="59">
        <v>2</v>
      </c>
      <c r="V14" s="56">
        <v>5</v>
      </c>
      <c r="W14" s="59">
        <v>0</v>
      </c>
      <c r="X14" s="110">
        <v>14</v>
      </c>
      <c r="Y14" s="59">
        <v>2</v>
      </c>
      <c r="Z14" s="110">
        <v>7</v>
      </c>
      <c r="AA14" s="59">
        <v>0</v>
      </c>
      <c r="AB14" s="110">
        <v>11</v>
      </c>
      <c r="AC14" s="103">
        <v>0</v>
      </c>
      <c r="AD14" s="57">
        <v>99</v>
      </c>
      <c r="AE14" s="58">
        <v>0</v>
      </c>
      <c r="AF14" s="126">
        <v>99</v>
      </c>
      <c r="AG14" s="103">
        <v>0</v>
      </c>
      <c r="AH14" s="56">
        <v>99</v>
      </c>
      <c r="AI14" s="59">
        <v>0</v>
      </c>
      <c r="AJ14" s="56">
        <v>99</v>
      </c>
      <c r="AK14" s="59">
        <v>0</v>
      </c>
      <c r="AL14" s="142"/>
      <c r="AM14" s="143">
        <f t="shared" si="27"/>
        <v>4</v>
      </c>
      <c r="AN14" s="142"/>
      <c r="AO14" s="127">
        <f t="shared" si="5"/>
        <v>1032</v>
      </c>
      <c r="AP14" s="128">
        <f t="shared" si="6"/>
        <v>1000</v>
      </c>
      <c r="AQ14" s="60">
        <f t="shared" si="7"/>
        <v>1000</v>
      </c>
      <c r="AR14" s="128">
        <f t="shared" si="8"/>
        <v>1012</v>
      </c>
      <c r="AS14" s="60">
        <f t="shared" si="9"/>
        <v>1000</v>
      </c>
      <c r="AT14" s="60">
        <f t="shared" si="10"/>
        <v>1000</v>
      </c>
      <c r="AU14" s="60">
        <f t="shared" si="11"/>
        <v>1000</v>
      </c>
      <c r="AV14" s="60">
        <f t="shared" si="12"/>
        <v>0</v>
      </c>
      <c r="AW14" s="128">
        <f t="shared" si="13"/>
        <v>0</v>
      </c>
      <c r="AX14" s="60">
        <f t="shared" si="14"/>
        <v>0</v>
      </c>
      <c r="AY14" s="154">
        <f t="shared" si="15"/>
        <v>0</v>
      </c>
      <c r="AZ14" s="25"/>
      <c r="BA14" s="61">
        <f t="shared" si="16"/>
        <v>6</v>
      </c>
      <c r="BB14" s="62">
        <f t="shared" si="17"/>
        <v>6</v>
      </c>
      <c r="BC14" s="62">
        <f t="shared" si="18"/>
        <v>2</v>
      </c>
      <c r="BD14" s="132">
        <f t="shared" si="19"/>
        <v>8</v>
      </c>
      <c r="BE14" s="62">
        <f t="shared" si="20"/>
        <v>6</v>
      </c>
      <c r="BF14" s="62">
        <f t="shared" si="21"/>
        <v>6</v>
      </c>
      <c r="BG14" s="62">
        <f t="shared" si="22"/>
        <v>8</v>
      </c>
      <c r="BH14" s="62">
        <f t="shared" si="23"/>
        <v>0</v>
      </c>
      <c r="BI14" s="62">
        <f t="shared" si="24"/>
        <v>0</v>
      </c>
      <c r="BJ14" s="62">
        <f t="shared" si="25"/>
        <v>0</v>
      </c>
      <c r="BK14" s="62">
        <f t="shared" si="26"/>
        <v>0</v>
      </c>
      <c r="BL14" s="133">
        <f t="shared" si="31"/>
        <v>42</v>
      </c>
      <c r="BM14" s="128">
        <f t="shared" si="32"/>
        <v>2</v>
      </c>
      <c r="BN14" s="128">
        <f t="shared" si="33"/>
        <v>8</v>
      </c>
      <c r="BO14" s="134">
        <f t="shared" si="28"/>
        <v>40</v>
      </c>
      <c r="BP14" s="23"/>
    </row>
    <row r="15" spans="1:68" ht="15" x14ac:dyDescent="0.2">
      <c r="A15" s="47">
        <v>11</v>
      </c>
      <c r="B15" s="107" t="s">
        <v>48</v>
      </c>
      <c r="C15" s="48" t="s">
        <v>120</v>
      </c>
      <c r="D15" s="63" t="s">
        <v>123</v>
      </c>
      <c r="E15" s="50">
        <f t="shared" si="29"/>
        <v>1000.1800000000001</v>
      </c>
      <c r="F15" s="137">
        <f t="shared" si="0"/>
        <v>0.18000000000000682</v>
      </c>
      <c r="G15" s="51">
        <v>1000</v>
      </c>
      <c r="H15" s="96">
        <f t="shared" si="1"/>
        <v>24.07</v>
      </c>
      <c r="I15" s="52">
        <f t="shared" si="30"/>
        <v>-72.714285714285779</v>
      </c>
      <c r="J15" s="53">
        <v>1</v>
      </c>
      <c r="K15" s="135">
        <v>8</v>
      </c>
      <c r="L15" s="54">
        <v>7</v>
      </c>
      <c r="M15" s="98">
        <f t="shared" si="2"/>
        <v>1072.7142857142858</v>
      </c>
      <c r="N15" s="52">
        <f t="shared" si="3"/>
        <v>56</v>
      </c>
      <c r="O15" s="55">
        <f t="shared" si="4"/>
        <v>52</v>
      </c>
      <c r="P15" s="57">
        <v>4</v>
      </c>
      <c r="Q15" s="58">
        <v>0</v>
      </c>
      <c r="R15" s="56">
        <v>14</v>
      </c>
      <c r="S15" s="103">
        <v>2</v>
      </c>
      <c r="T15" s="110">
        <v>8</v>
      </c>
      <c r="U15" s="59">
        <v>1</v>
      </c>
      <c r="V15" s="56">
        <v>7</v>
      </c>
      <c r="W15" s="59">
        <v>2</v>
      </c>
      <c r="X15" s="110">
        <v>1</v>
      </c>
      <c r="Y15" s="59">
        <v>0</v>
      </c>
      <c r="Z15" s="110">
        <v>12</v>
      </c>
      <c r="AA15" s="59">
        <v>1</v>
      </c>
      <c r="AB15" s="110">
        <v>10</v>
      </c>
      <c r="AC15" s="103">
        <v>2</v>
      </c>
      <c r="AD15" s="124">
        <v>99</v>
      </c>
      <c r="AE15" s="58">
        <v>0</v>
      </c>
      <c r="AF15" s="126">
        <v>99</v>
      </c>
      <c r="AG15" s="103">
        <v>0</v>
      </c>
      <c r="AH15" s="56">
        <v>99</v>
      </c>
      <c r="AI15" s="59">
        <v>0</v>
      </c>
      <c r="AJ15" s="56">
        <v>99</v>
      </c>
      <c r="AK15" s="59">
        <v>0</v>
      </c>
      <c r="AL15" s="142"/>
      <c r="AM15" s="143">
        <f t="shared" si="27"/>
        <v>8</v>
      </c>
      <c r="AN15" s="142"/>
      <c r="AO15" s="127">
        <f t="shared" si="5"/>
        <v>1026</v>
      </c>
      <c r="AP15" s="128">
        <f t="shared" si="6"/>
        <v>1000</v>
      </c>
      <c r="AQ15" s="60">
        <f t="shared" si="7"/>
        <v>1000</v>
      </c>
      <c r="AR15" s="128">
        <f t="shared" si="8"/>
        <v>1000</v>
      </c>
      <c r="AS15" s="60">
        <f t="shared" si="9"/>
        <v>1483</v>
      </c>
      <c r="AT15" s="60">
        <f t="shared" si="10"/>
        <v>1000</v>
      </c>
      <c r="AU15" s="60">
        <f t="shared" si="11"/>
        <v>1000</v>
      </c>
      <c r="AV15" s="60">
        <f t="shared" si="12"/>
        <v>0</v>
      </c>
      <c r="AW15" s="128">
        <f t="shared" si="13"/>
        <v>0</v>
      </c>
      <c r="AX15" s="60">
        <f t="shared" si="14"/>
        <v>0</v>
      </c>
      <c r="AY15" s="154">
        <f t="shared" si="15"/>
        <v>0</v>
      </c>
      <c r="AZ15" s="25"/>
      <c r="BA15" s="61">
        <f t="shared" si="16"/>
        <v>8</v>
      </c>
      <c r="BB15" s="62">
        <f t="shared" si="17"/>
        <v>6</v>
      </c>
      <c r="BC15" s="62">
        <f t="shared" si="18"/>
        <v>11</v>
      </c>
      <c r="BD15" s="132">
        <f t="shared" si="19"/>
        <v>6</v>
      </c>
      <c r="BE15" s="62">
        <f t="shared" si="20"/>
        <v>13</v>
      </c>
      <c r="BF15" s="62">
        <f t="shared" si="21"/>
        <v>8</v>
      </c>
      <c r="BG15" s="62">
        <f t="shared" si="22"/>
        <v>4</v>
      </c>
      <c r="BH15" s="62">
        <f t="shared" si="23"/>
        <v>0</v>
      </c>
      <c r="BI15" s="62">
        <f t="shared" si="24"/>
        <v>0</v>
      </c>
      <c r="BJ15" s="62">
        <f t="shared" si="25"/>
        <v>0</v>
      </c>
      <c r="BK15" s="62">
        <f t="shared" si="26"/>
        <v>0</v>
      </c>
      <c r="BL15" s="133">
        <f t="shared" si="31"/>
        <v>56</v>
      </c>
      <c r="BM15" s="128">
        <f t="shared" si="32"/>
        <v>4</v>
      </c>
      <c r="BN15" s="128">
        <f t="shared" si="33"/>
        <v>13</v>
      </c>
      <c r="BO15" s="134">
        <f t="shared" si="28"/>
        <v>52</v>
      </c>
      <c r="BP15" s="23"/>
    </row>
    <row r="16" spans="1:68" ht="15" x14ac:dyDescent="0.2">
      <c r="A16" s="47">
        <v>12</v>
      </c>
      <c r="B16" s="107" t="s">
        <v>49</v>
      </c>
      <c r="C16" s="48" t="s">
        <v>120</v>
      </c>
      <c r="D16" s="63" t="s">
        <v>123</v>
      </c>
      <c r="E16" s="50">
        <f t="shared" si="29"/>
        <v>1000</v>
      </c>
      <c r="F16" s="137">
        <f t="shared" si="0"/>
        <v>0</v>
      </c>
      <c r="G16" s="51">
        <v>1000</v>
      </c>
      <c r="H16" s="96">
        <f t="shared" si="1"/>
        <v>22.41</v>
      </c>
      <c r="I16" s="52">
        <f t="shared" si="30"/>
        <v>-17.428571428571445</v>
      </c>
      <c r="J16" s="53">
        <v>3</v>
      </c>
      <c r="K16" s="135">
        <v>8</v>
      </c>
      <c r="L16" s="54">
        <v>7</v>
      </c>
      <c r="M16" s="98">
        <f t="shared" si="2"/>
        <v>1017.4285714285714</v>
      </c>
      <c r="N16" s="52">
        <f t="shared" si="3"/>
        <v>47</v>
      </c>
      <c r="O16" s="55">
        <f t="shared" si="4"/>
        <v>45</v>
      </c>
      <c r="P16" s="57">
        <v>5</v>
      </c>
      <c r="Q16" s="58">
        <v>0</v>
      </c>
      <c r="R16" s="56">
        <v>9</v>
      </c>
      <c r="S16" s="103">
        <v>2</v>
      </c>
      <c r="T16" s="110">
        <v>7</v>
      </c>
      <c r="U16" s="59">
        <v>2</v>
      </c>
      <c r="V16" s="56">
        <v>2</v>
      </c>
      <c r="W16" s="59">
        <v>0</v>
      </c>
      <c r="X16" s="110">
        <v>3</v>
      </c>
      <c r="Y16" s="59">
        <v>1</v>
      </c>
      <c r="Z16" s="110">
        <v>11</v>
      </c>
      <c r="AA16" s="59">
        <v>1</v>
      </c>
      <c r="AB16" s="110">
        <v>13</v>
      </c>
      <c r="AC16" s="103">
        <v>2</v>
      </c>
      <c r="AD16" s="57">
        <v>99</v>
      </c>
      <c r="AE16" s="58">
        <v>0</v>
      </c>
      <c r="AF16" s="126">
        <v>99</v>
      </c>
      <c r="AG16" s="103">
        <v>0</v>
      </c>
      <c r="AH16" s="56">
        <v>99</v>
      </c>
      <c r="AI16" s="59">
        <v>0</v>
      </c>
      <c r="AJ16" s="56">
        <v>99</v>
      </c>
      <c r="AK16" s="59">
        <v>0</v>
      </c>
      <c r="AL16" s="142"/>
      <c r="AM16" s="143">
        <f t="shared" si="27"/>
        <v>8</v>
      </c>
      <c r="AN16" s="142"/>
      <c r="AO16" s="127">
        <f t="shared" si="5"/>
        <v>1012</v>
      </c>
      <c r="AP16" s="128">
        <f t="shared" si="6"/>
        <v>1000</v>
      </c>
      <c r="AQ16" s="60">
        <f t="shared" si="7"/>
        <v>1000</v>
      </c>
      <c r="AR16" s="128">
        <f t="shared" si="8"/>
        <v>1078</v>
      </c>
      <c r="AS16" s="60">
        <f t="shared" si="9"/>
        <v>1032</v>
      </c>
      <c r="AT16" s="60">
        <f t="shared" si="10"/>
        <v>1000</v>
      </c>
      <c r="AU16" s="60">
        <f t="shared" si="11"/>
        <v>1000</v>
      </c>
      <c r="AV16" s="60">
        <f t="shared" si="12"/>
        <v>0</v>
      </c>
      <c r="AW16" s="128">
        <f t="shared" si="13"/>
        <v>0</v>
      </c>
      <c r="AX16" s="60">
        <f t="shared" si="14"/>
        <v>0</v>
      </c>
      <c r="AY16" s="154">
        <f t="shared" si="15"/>
        <v>0</v>
      </c>
      <c r="AZ16" s="25"/>
      <c r="BA16" s="61">
        <f t="shared" si="16"/>
        <v>8</v>
      </c>
      <c r="BB16" s="62">
        <f t="shared" si="17"/>
        <v>2</v>
      </c>
      <c r="BC16" s="62">
        <f t="shared" si="18"/>
        <v>6</v>
      </c>
      <c r="BD16" s="132">
        <f t="shared" si="19"/>
        <v>11</v>
      </c>
      <c r="BE16" s="62">
        <f t="shared" si="20"/>
        <v>6</v>
      </c>
      <c r="BF16" s="62">
        <f t="shared" si="21"/>
        <v>8</v>
      </c>
      <c r="BG16" s="62">
        <f t="shared" si="22"/>
        <v>6</v>
      </c>
      <c r="BH16" s="62">
        <f t="shared" si="23"/>
        <v>0</v>
      </c>
      <c r="BI16" s="62">
        <f t="shared" si="24"/>
        <v>0</v>
      </c>
      <c r="BJ16" s="62">
        <f t="shared" si="25"/>
        <v>0</v>
      </c>
      <c r="BK16" s="62">
        <f t="shared" si="26"/>
        <v>0</v>
      </c>
      <c r="BL16" s="133">
        <f t="shared" si="31"/>
        <v>47</v>
      </c>
      <c r="BM16" s="128">
        <f t="shared" si="32"/>
        <v>2</v>
      </c>
      <c r="BN16" s="128">
        <f t="shared" si="33"/>
        <v>11</v>
      </c>
      <c r="BO16" s="134">
        <f t="shared" si="28"/>
        <v>45</v>
      </c>
      <c r="BP16" s="23"/>
    </row>
    <row r="17" spans="1:68" ht="15" x14ac:dyDescent="0.2">
      <c r="A17" s="47">
        <v>13</v>
      </c>
      <c r="B17" s="107" t="s">
        <v>50</v>
      </c>
      <c r="C17" s="48" t="s">
        <v>113</v>
      </c>
      <c r="D17" s="49" t="s">
        <v>123</v>
      </c>
      <c r="E17" s="50">
        <f t="shared" si="29"/>
        <v>1000</v>
      </c>
      <c r="F17" s="137">
        <f t="shared" si="0"/>
        <v>0</v>
      </c>
      <c r="G17" s="51">
        <v>1000</v>
      </c>
      <c r="H17" s="96">
        <f t="shared" si="1"/>
        <v>22.41</v>
      </c>
      <c r="I17" s="52">
        <f t="shared" si="30"/>
        <v>-5.8571428571428896</v>
      </c>
      <c r="J17" s="53">
        <v>3</v>
      </c>
      <c r="K17" s="135">
        <v>6</v>
      </c>
      <c r="L17" s="54">
        <v>7</v>
      </c>
      <c r="M17" s="98">
        <f t="shared" si="2"/>
        <v>1005.8571428571429</v>
      </c>
      <c r="N17" s="52">
        <f t="shared" si="3"/>
        <v>43</v>
      </c>
      <c r="O17" s="55">
        <f t="shared" si="4"/>
        <v>41</v>
      </c>
      <c r="P17" s="57">
        <v>6</v>
      </c>
      <c r="Q17" s="58">
        <v>0</v>
      </c>
      <c r="R17" s="56">
        <v>10</v>
      </c>
      <c r="S17" s="103">
        <v>2</v>
      </c>
      <c r="T17" s="110">
        <v>14</v>
      </c>
      <c r="U17" s="59">
        <v>2</v>
      </c>
      <c r="V17" s="56">
        <v>4</v>
      </c>
      <c r="W17" s="59">
        <v>0</v>
      </c>
      <c r="X17" s="110">
        <v>5</v>
      </c>
      <c r="Y17" s="59">
        <v>0</v>
      </c>
      <c r="Z17" s="110">
        <v>9</v>
      </c>
      <c r="AA17" s="59">
        <v>2</v>
      </c>
      <c r="AB17" s="110">
        <v>12</v>
      </c>
      <c r="AC17" s="103">
        <v>0</v>
      </c>
      <c r="AD17" s="57">
        <v>99</v>
      </c>
      <c r="AE17" s="58">
        <v>0</v>
      </c>
      <c r="AF17" s="126">
        <v>99</v>
      </c>
      <c r="AG17" s="103">
        <v>0</v>
      </c>
      <c r="AH17" s="56">
        <v>99</v>
      </c>
      <c r="AI17" s="59">
        <v>0</v>
      </c>
      <c r="AJ17" s="56">
        <v>99</v>
      </c>
      <c r="AK17" s="59">
        <v>0</v>
      </c>
      <c r="AL17" s="142"/>
      <c r="AM17" s="143">
        <f t="shared" si="27"/>
        <v>6</v>
      </c>
      <c r="AN17" s="142"/>
      <c r="AO17" s="127">
        <f t="shared" si="5"/>
        <v>1003</v>
      </c>
      <c r="AP17" s="128">
        <f t="shared" si="6"/>
        <v>1000</v>
      </c>
      <c r="AQ17" s="60">
        <f t="shared" si="7"/>
        <v>1000</v>
      </c>
      <c r="AR17" s="128">
        <f t="shared" si="8"/>
        <v>1026</v>
      </c>
      <c r="AS17" s="60">
        <f t="shared" si="9"/>
        <v>1012</v>
      </c>
      <c r="AT17" s="60">
        <f t="shared" si="10"/>
        <v>1000</v>
      </c>
      <c r="AU17" s="60">
        <f t="shared" si="11"/>
        <v>1000</v>
      </c>
      <c r="AV17" s="60">
        <f t="shared" si="12"/>
        <v>0</v>
      </c>
      <c r="AW17" s="128">
        <f t="shared" si="13"/>
        <v>0</v>
      </c>
      <c r="AX17" s="60">
        <f t="shared" si="14"/>
        <v>0</v>
      </c>
      <c r="AY17" s="154">
        <f t="shared" si="15"/>
        <v>0</v>
      </c>
      <c r="AZ17" s="25"/>
      <c r="BA17" s="61">
        <f t="shared" si="16"/>
        <v>7</v>
      </c>
      <c r="BB17" s="62">
        <f t="shared" si="17"/>
        <v>4</v>
      </c>
      <c r="BC17" s="62">
        <f t="shared" si="18"/>
        <v>6</v>
      </c>
      <c r="BD17" s="132">
        <f t="shared" si="19"/>
        <v>8</v>
      </c>
      <c r="BE17" s="62">
        <f t="shared" si="20"/>
        <v>8</v>
      </c>
      <c r="BF17" s="62">
        <f t="shared" si="21"/>
        <v>2</v>
      </c>
      <c r="BG17" s="62">
        <f t="shared" si="22"/>
        <v>8</v>
      </c>
      <c r="BH17" s="62">
        <f t="shared" si="23"/>
        <v>0</v>
      </c>
      <c r="BI17" s="62">
        <f t="shared" si="24"/>
        <v>0</v>
      </c>
      <c r="BJ17" s="62">
        <f t="shared" si="25"/>
        <v>0</v>
      </c>
      <c r="BK17" s="62">
        <f t="shared" si="26"/>
        <v>0</v>
      </c>
      <c r="BL17" s="133">
        <f t="shared" si="31"/>
        <v>43</v>
      </c>
      <c r="BM17" s="128">
        <f t="shared" si="32"/>
        <v>2</v>
      </c>
      <c r="BN17" s="128">
        <f t="shared" si="33"/>
        <v>8</v>
      </c>
      <c r="BO17" s="134">
        <f t="shared" si="28"/>
        <v>41</v>
      </c>
      <c r="BP17" s="23"/>
    </row>
    <row r="18" spans="1:68" ht="15" x14ac:dyDescent="0.2">
      <c r="A18" s="47"/>
      <c r="B18" s="107" t="s">
        <v>51</v>
      </c>
      <c r="C18" s="48" t="s">
        <v>52</v>
      </c>
      <c r="D18" s="49"/>
      <c r="E18" s="50">
        <f t="shared" si="29"/>
        <v>0</v>
      </c>
      <c r="F18" s="137">
        <f t="shared" si="0"/>
        <v>0</v>
      </c>
      <c r="G18" s="51"/>
      <c r="H18" s="96">
        <f t="shared" si="1"/>
        <v>0</v>
      </c>
      <c r="I18" s="52">
        <f t="shared" si="30"/>
        <v>0</v>
      </c>
      <c r="J18" s="53"/>
      <c r="K18" s="135">
        <v>0</v>
      </c>
      <c r="L18" s="54"/>
      <c r="M18" s="98">
        <f t="shared" si="2"/>
        <v>0</v>
      </c>
      <c r="N18" s="52">
        <f t="shared" si="3"/>
        <v>0</v>
      </c>
      <c r="O18" s="55">
        <f t="shared" si="4"/>
        <v>0</v>
      </c>
      <c r="P18" s="57">
        <v>99</v>
      </c>
      <c r="Q18" s="58">
        <v>0</v>
      </c>
      <c r="R18" s="56">
        <v>99</v>
      </c>
      <c r="S18" s="103">
        <v>0</v>
      </c>
      <c r="T18" s="110">
        <v>99</v>
      </c>
      <c r="U18" s="59">
        <v>0</v>
      </c>
      <c r="V18" s="56">
        <v>99</v>
      </c>
      <c r="W18" s="59">
        <v>0</v>
      </c>
      <c r="X18" s="110">
        <v>99</v>
      </c>
      <c r="Y18" s="59">
        <v>0</v>
      </c>
      <c r="Z18" s="110">
        <v>99</v>
      </c>
      <c r="AA18" s="59">
        <v>0</v>
      </c>
      <c r="AB18" s="110">
        <v>99</v>
      </c>
      <c r="AC18" s="103">
        <v>0</v>
      </c>
      <c r="AD18" s="57">
        <v>99</v>
      </c>
      <c r="AE18" s="58">
        <v>0</v>
      </c>
      <c r="AF18" s="126">
        <v>99</v>
      </c>
      <c r="AG18" s="103">
        <v>0</v>
      </c>
      <c r="AH18" s="56">
        <v>99</v>
      </c>
      <c r="AI18" s="59">
        <v>0</v>
      </c>
      <c r="AJ18" s="56">
        <v>99</v>
      </c>
      <c r="AK18" s="59">
        <v>0</v>
      </c>
      <c r="AL18" s="142"/>
      <c r="AM18" s="143">
        <f t="shared" si="27"/>
        <v>0</v>
      </c>
      <c r="AN18" s="142"/>
      <c r="AO18" s="127">
        <f t="shared" si="5"/>
        <v>0</v>
      </c>
      <c r="AP18" s="128">
        <f t="shared" si="6"/>
        <v>0</v>
      </c>
      <c r="AQ18" s="60">
        <f t="shared" si="7"/>
        <v>0</v>
      </c>
      <c r="AR18" s="128">
        <f t="shared" si="8"/>
        <v>0</v>
      </c>
      <c r="AS18" s="60">
        <f t="shared" si="9"/>
        <v>0</v>
      </c>
      <c r="AT18" s="60">
        <f t="shared" si="10"/>
        <v>0</v>
      </c>
      <c r="AU18" s="60">
        <f t="shared" si="11"/>
        <v>0</v>
      </c>
      <c r="AV18" s="60">
        <f t="shared" si="12"/>
        <v>0</v>
      </c>
      <c r="AW18" s="128">
        <f t="shared" si="13"/>
        <v>0</v>
      </c>
      <c r="AX18" s="60">
        <f t="shared" si="14"/>
        <v>0</v>
      </c>
      <c r="AY18" s="154">
        <f t="shared" si="15"/>
        <v>0</v>
      </c>
      <c r="AZ18" s="25"/>
      <c r="BA18" s="61">
        <f t="shared" si="16"/>
        <v>0</v>
      </c>
      <c r="BB18" s="62">
        <f t="shared" si="17"/>
        <v>0</v>
      </c>
      <c r="BC18" s="62">
        <f t="shared" si="18"/>
        <v>0</v>
      </c>
      <c r="BD18" s="132">
        <f t="shared" si="19"/>
        <v>0</v>
      </c>
      <c r="BE18" s="62">
        <f t="shared" si="20"/>
        <v>0</v>
      </c>
      <c r="BF18" s="62">
        <f t="shared" si="21"/>
        <v>0</v>
      </c>
      <c r="BG18" s="62">
        <f t="shared" si="22"/>
        <v>0</v>
      </c>
      <c r="BH18" s="62">
        <f t="shared" si="23"/>
        <v>0</v>
      </c>
      <c r="BI18" s="62">
        <f t="shared" si="24"/>
        <v>0</v>
      </c>
      <c r="BJ18" s="62">
        <f t="shared" si="25"/>
        <v>0</v>
      </c>
      <c r="BK18" s="62">
        <f t="shared" si="26"/>
        <v>0</v>
      </c>
      <c r="BL18" s="133">
        <f t="shared" si="31"/>
        <v>0</v>
      </c>
      <c r="BM18" s="128">
        <f t="shared" si="32"/>
        <v>0</v>
      </c>
      <c r="BN18" s="128">
        <f t="shared" si="33"/>
        <v>0</v>
      </c>
      <c r="BO18" s="134">
        <f t="shared" si="28"/>
        <v>0</v>
      </c>
      <c r="BP18" s="23"/>
    </row>
    <row r="19" spans="1:68" ht="0.75" customHeight="1" x14ac:dyDescent="0.2">
      <c r="A19" s="47"/>
      <c r="B19" s="107"/>
      <c r="C19" s="48"/>
      <c r="D19" s="49"/>
      <c r="E19" s="50">
        <f t="shared" si="29"/>
        <v>0</v>
      </c>
      <c r="F19" s="137">
        <f t="shared" si="0"/>
        <v>0</v>
      </c>
      <c r="G19" s="51"/>
      <c r="H19" s="96">
        <f t="shared" si="1"/>
        <v>0</v>
      </c>
      <c r="I19" s="52">
        <f t="shared" si="30"/>
        <v>0</v>
      </c>
      <c r="J19" s="53"/>
      <c r="K19" s="135">
        <v>0</v>
      </c>
      <c r="L19" s="54"/>
      <c r="M19" s="98">
        <f t="shared" si="2"/>
        <v>0</v>
      </c>
      <c r="N19" s="52">
        <f t="shared" si="3"/>
        <v>0</v>
      </c>
      <c r="O19" s="55">
        <f t="shared" si="4"/>
        <v>0</v>
      </c>
      <c r="P19" s="57">
        <v>99</v>
      </c>
      <c r="Q19" s="58">
        <v>0</v>
      </c>
      <c r="R19" s="56">
        <v>99</v>
      </c>
      <c r="S19" s="103">
        <v>0</v>
      </c>
      <c r="T19" s="110">
        <v>99</v>
      </c>
      <c r="U19" s="59">
        <v>0</v>
      </c>
      <c r="V19" s="56">
        <v>99</v>
      </c>
      <c r="W19" s="59">
        <v>0</v>
      </c>
      <c r="X19" s="110">
        <v>99</v>
      </c>
      <c r="Y19" s="59">
        <v>0</v>
      </c>
      <c r="Z19" s="110">
        <v>99</v>
      </c>
      <c r="AA19" s="59">
        <v>0</v>
      </c>
      <c r="AB19" s="110">
        <v>99</v>
      </c>
      <c r="AC19" s="103">
        <v>0</v>
      </c>
      <c r="AD19" s="57">
        <v>99</v>
      </c>
      <c r="AE19" s="58">
        <v>0</v>
      </c>
      <c r="AF19" s="126">
        <v>99</v>
      </c>
      <c r="AG19" s="103">
        <v>0</v>
      </c>
      <c r="AH19" s="56">
        <v>99</v>
      </c>
      <c r="AI19" s="59">
        <v>0</v>
      </c>
      <c r="AJ19" s="56">
        <v>99</v>
      </c>
      <c r="AK19" s="59">
        <v>0</v>
      </c>
      <c r="AL19" s="142"/>
      <c r="AM19" s="143">
        <f t="shared" si="27"/>
        <v>0</v>
      </c>
      <c r="AN19" s="142"/>
      <c r="AO19" s="127">
        <f t="shared" si="5"/>
        <v>0</v>
      </c>
      <c r="AP19" s="128">
        <f t="shared" si="6"/>
        <v>0</v>
      </c>
      <c r="AQ19" s="60">
        <f t="shared" si="7"/>
        <v>0</v>
      </c>
      <c r="AR19" s="128">
        <f t="shared" si="8"/>
        <v>0</v>
      </c>
      <c r="AS19" s="60">
        <f t="shared" si="9"/>
        <v>0</v>
      </c>
      <c r="AT19" s="60">
        <f t="shared" si="10"/>
        <v>0</v>
      </c>
      <c r="AU19" s="60">
        <f t="shared" si="11"/>
        <v>0</v>
      </c>
      <c r="AV19" s="60">
        <f t="shared" si="12"/>
        <v>0</v>
      </c>
      <c r="AW19" s="128">
        <f t="shared" si="13"/>
        <v>0</v>
      </c>
      <c r="AX19" s="60">
        <f t="shared" si="14"/>
        <v>0</v>
      </c>
      <c r="AY19" s="154">
        <f t="shared" si="15"/>
        <v>0</v>
      </c>
      <c r="AZ19" s="25"/>
      <c r="BA19" s="61">
        <f t="shared" si="16"/>
        <v>0</v>
      </c>
      <c r="BB19" s="62">
        <f t="shared" si="17"/>
        <v>0</v>
      </c>
      <c r="BC19" s="62">
        <f t="shared" si="18"/>
        <v>0</v>
      </c>
      <c r="BD19" s="132">
        <f t="shared" si="19"/>
        <v>0</v>
      </c>
      <c r="BE19" s="62">
        <f t="shared" si="20"/>
        <v>0</v>
      </c>
      <c r="BF19" s="62">
        <f t="shared" si="21"/>
        <v>0</v>
      </c>
      <c r="BG19" s="62">
        <f t="shared" si="22"/>
        <v>0</v>
      </c>
      <c r="BH19" s="62">
        <f t="shared" si="23"/>
        <v>0</v>
      </c>
      <c r="BI19" s="62">
        <f t="shared" si="24"/>
        <v>0</v>
      </c>
      <c r="BJ19" s="62">
        <f t="shared" si="25"/>
        <v>0</v>
      </c>
      <c r="BK19" s="62">
        <f t="shared" si="26"/>
        <v>0</v>
      </c>
      <c r="BL19" s="133">
        <f t="shared" si="31"/>
        <v>0</v>
      </c>
      <c r="BM19" s="128">
        <f t="shared" si="32"/>
        <v>0</v>
      </c>
      <c r="BN19" s="128">
        <f t="shared" si="33"/>
        <v>0</v>
      </c>
      <c r="BO19" s="134">
        <f t="shared" si="28"/>
        <v>0</v>
      </c>
      <c r="BP19" s="23"/>
    </row>
    <row r="20" spans="1:68" ht="15" hidden="1" x14ac:dyDescent="0.2">
      <c r="A20" s="47"/>
      <c r="B20" s="107"/>
      <c r="C20" s="48"/>
      <c r="D20" s="49"/>
      <c r="E20" s="50">
        <f t="shared" si="29"/>
        <v>0</v>
      </c>
      <c r="F20" s="137">
        <f t="shared" si="0"/>
        <v>0</v>
      </c>
      <c r="G20" s="51"/>
      <c r="H20" s="96">
        <f t="shared" si="1"/>
        <v>0</v>
      </c>
      <c r="I20" s="52">
        <f t="shared" si="30"/>
        <v>0</v>
      </c>
      <c r="J20" s="53"/>
      <c r="K20" s="135">
        <v>0</v>
      </c>
      <c r="L20" s="54"/>
      <c r="M20" s="98">
        <f t="shared" si="2"/>
        <v>0</v>
      </c>
      <c r="N20" s="52">
        <f t="shared" si="3"/>
        <v>0</v>
      </c>
      <c r="O20" s="55">
        <f t="shared" si="4"/>
        <v>0</v>
      </c>
      <c r="P20" s="57">
        <v>99</v>
      </c>
      <c r="Q20" s="58">
        <v>0</v>
      </c>
      <c r="R20" s="56">
        <v>99</v>
      </c>
      <c r="S20" s="103">
        <v>0</v>
      </c>
      <c r="T20" s="110">
        <v>99</v>
      </c>
      <c r="U20" s="59">
        <v>0</v>
      </c>
      <c r="V20" s="56">
        <v>99</v>
      </c>
      <c r="W20" s="59">
        <v>0</v>
      </c>
      <c r="X20" s="110">
        <v>99</v>
      </c>
      <c r="Y20" s="59">
        <v>0</v>
      </c>
      <c r="Z20" s="110">
        <v>99</v>
      </c>
      <c r="AA20" s="59">
        <v>0</v>
      </c>
      <c r="AB20" s="110">
        <v>99</v>
      </c>
      <c r="AC20" s="103">
        <v>0</v>
      </c>
      <c r="AD20" s="124">
        <v>99</v>
      </c>
      <c r="AE20" s="58">
        <v>0</v>
      </c>
      <c r="AF20" s="126">
        <v>99</v>
      </c>
      <c r="AG20" s="103">
        <v>0</v>
      </c>
      <c r="AH20" s="56">
        <v>99</v>
      </c>
      <c r="AI20" s="59">
        <v>0</v>
      </c>
      <c r="AJ20" s="56">
        <v>99</v>
      </c>
      <c r="AK20" s="59">
        <v>0</v>
      </c>
      <c r="AL20" s="142"/>
      <c r="AM20" s="143">
        <f t="shared" si="27"/>
        <v>0</v>
      </c>
      <c r="AN20" s="142"/>
      <c r="AO20" s="127">
        <f t="shared" si="5"/>
        <v>0</v>
      </c>
      <c r="AP20" s="128">
        <f t="shared" si="6"/>
        <v>0</v>
      </c>
      <c r="AQ20" s="60">
        <f t="shared" si="7"/>
        <v>0</v>
      </c>
      <c r="AR20" s="128">
        <f t="shared" si="8"/>
        <v>0</v>
      </c>
      <c r="AS20" s="60">
        <f t="shared" si="9"/>
        <v>0</v>
      </c>
      <c r="AT20" s="60">
        <f t="shared" si="10"/>
        <v>0</v>
      </c>
      <c r="AU20" s="60">
        <f t="shared" si="11"/>
        <v>0</v>
      </c>
      <c r="AV20" s="60">
        <f t="shared" si="12"/>
        <v>0</v>
      </c>
      <c r="AW20" s="128">
        <f t="shared" si="13"/>
        <v>0</v>
      </c>
      <c r="AX20" s="60">
        <f t="shared" si="14"/>
        <v>0</v>
      </c>
      <c r="AY20" s="154">
        <f t="shared" si="15"/>
        <v>0</v>
      </c>
      <c r="AZ20" s="25"/>
      <c r="BA20" s="61">
        <f t="shared" si="16"/>
        <v>0</v>
      </c>
      <c r="BB20" s="62">
        <f t="shared" si="17"/>
        <v>0</v>
      </c>
      <c r="BC20" s="62">
        <f t="shared" si="18"/>
        <v>0</v>
      </c>
      <c r="BD20" s="132">
        <f t="shared" si="19"/>
        <v>0</v>
      </c>
      <c r="BE20" s="62">
        <f t="shared" si="20"/>
        <v>0</v>
      </c>
      <c r="BF20" s="62">
        <f t="shared" si="21"/>
        <v>0</v>
      </c>
      <c r="BG20" s="62">
        <f t="shared" si="22"/>
        <v>0</v>
      </c>
      <c r="BH20" s="62">
        <f t="shared" si="23"/>
        <v>0</v>
      </c>
      <c r="BI20" s="62">
        <f t="shared" si="24"/>
        <v>0</v>
      </c>
      <c r="BJ20" s="62">
        <f t="shared" si="25"/>
        <v>0</v>
      </c>
      <c r="BK20" s="62">
        <f t="shared" si="26"/>
        <v>0</v>
      </c>
      <c r="BL20" s="133">
        <f t="shared" si="31"/>
        <v>0</v>
      </c>
      <c r="BM20" s="128">
        <f t="shared" si="32"/>
        <v>0</v>
      </c>
      <c r="BN20" s="128">
        <f t="shared" si="33"/>
        <v>0</v>
      </c>
      <c r="BO20" s="134">
        <f t="shared" si="28"/>
        <v>0</v>
      </c>
      <c r="BP20" s="23"/>
    </row>
    <row r="21" spans="1:68" ht="15" hidden="1" x14ac:dyDescent="0.2">
      <c r="A21" s="47"/>
      <c r="B21" s="107"/>
      <c r="C21" s="48"/>
      <c r="D21" s="49"/>
      <c r="E21" s="50">
        <f t="shared" si="29"/>
        <v>0</v>
      </c>
      <c r="F21" s="137">
        <f t="shared" si="0"/>
        <v>0</v>
      </c>
      <c r="G21" s="51"/>
      <c r="H21" s="96">
        <f t="shared" si="1"/>
        <v>0</v>
      </c>
      <c r="I21" s="52">
        <f t="shared" si="30"/>
        <v>0</v>
      </c>
      <c r="J21" s="53"/>
      <c r="K21" s="135">
        <v>0</v>
      </c>
      <c r="L21" s="54"/>
      <c r="M21" s="98">
        <f t="shared" si="2"/>
        <v>0</v>
      </c>
      <c r="N21" s="52">
        <f t="shared" si="3"/>
        <v>0</v>
      </c>
      <c r="O21" s="55">
        <f t="shared" si="4"/>
        <v>0</v>
      </c>
      <c r="P21" s="57">
        <v>99</v>
      </c>
      <c r="Q21" s="58">
        <v>0</v>
      </c>
      <c r="R21" s="56">
        <v>99</v>
      </c>
      <c r="S21" s="103">
        <v>0</v>
      </c>
      <c r="T21" s="110">
        <v>99</v>
      </c>
      <c r="U21" s="59">
        <v>0</v>
      </c>
      <c r="V21" s="56">
        <v>99</v>
      </c>
      <c r="W21" s="59">
        <v>0</v>
      </c>
      <c r="X21" s="110">
        <v>99</v>
      </c>
      <c r="Y21" s="59">
        <v>0</v>
      </c>
      <c r="Z21" s="110">
        <v>99</v>
      </c>
      <c r="AA21" s="59">
        <v>0</v>
      </c>
      <c r="AB21" s="110">
        <v>99</v>
      </c>
      <c r="AC21" s="103">
        <v>0</v>
      </c>
      <c r="AD21" s="57">
        <v>99</v>
      </c>
      <c r="AE21" s="58">
        <v>0</v>
      </c>
      <c r="AF21" s="126">
        <v>99</v>
      </c>
      <c r="AG21" s="103">
        <v>0</v>
      </c>
      <c r="AH21" s="56">
        <v>99</v>
      </c>
      <c r="AI21" s="59">
        <v>0</v>
      </c>
      <c r="AJ21" s="56">
        <v>99</v>
      </c>
      <c r="AK21" s="59">
        <v>0</v>
      </c>
      <c r="AL21" s="142"/>
      <c r="AM21" s="143">
        <f t="shared" si="27"/>
        <v>0</v>
      </c>
      <c r="AN21" s="142"/>
      <c r="AO21" s="127">
        <f t="shared" si="5"/>
        <v>0</v>
      </c>
      <c r="AP21" s="128">
        <f t="shared" si="6"/>
        <v>0</v>
      </c>
      <c r="AQ21" s="60">
        <f t="shared" si="7"/>
        <v>0</v>
      </c>
      <c r="AR21" s="128">
        <f t="shared" si="8"/>
        <v>0</v>
      </c>
      <c r="AS21" s="60">
        <f t="shared" si="9"/>
        <v>0</v>
      </c>
      <c r="AT21" s="60">
        <f t="shared" si="10"/>
        <v>0</v>
      </c>
      <c r="AU21" s="60">
        <f t="shared" si="11"/>
        <v>0</v>
      </c>
      <c r="AV21" s="60">
        <f t="shared" si="12"/>
        <v>0</v>
      </c>
      <c r="AW21" s="128">
        <f t="shared" si="13"/>
        <v>0</v>
      </c>
      <c r="AX21" s="60">
        <f t="shared" si="14"/>
        <v>0</v>
      </c>
      <c r="AY21" s="154">
        <f t="shared" si="15"/>
        <v>0</v>
      </c>
      <c r="AZ21" s="25"/>
      <c r="BA21" s="61">
        <f t="shared" si="16"/>
        <v>0</v>
      </c>
      <c r="BB21" s="62">
        <f t="shared" si="17"/>
        <v>0</v>
      </c>
      <c r="BC21" s="62">
        <f t="shared" si="18"/>
        <v>0</v>
      </c>
      <c r="BD21" s="132">
        <f t="shared" si="19"/>
        <v>0</v>
      </c>
      <c r="BE21" s="62">
        <f t="shared" si="20"/>
        <v>0</v>
      </c>
      <c r="BF21" s="62">
        <f t="shared" si="21"/>
        <v>0</v>
      </c>
      <c r="BG21" s="62">
        <f t="shared" si="22"/>
        <v>0</v>
      </c>
      <c r="BH21" s="62">
        <f t="shared" si="23"/>
        <v>0</v>
      </c>
      <c r="BI21" s="62">
        <f t="shared" si="24"/>
        <v>0</v>
      </c>
      <c r="BJ21" s="62">
        <f t="shared" si="25"/>
        <v>0</v>
      </c>
      <c r="BK21" s="62">
        <f t="shared" si="26"/>
        <v>0</v>
      </c>
      <c r="BL21" s="133">
        <f t="shared" si="31"/>
        <v>0</v>
      </c>
      <c r="BM21" s="128">
        <f t="shared" si="32"/>
        <v>0</v>
      </c>
      <c r="BN21" s="128">
        <f t="shared" si="33"/>
        <v>0</v>
      </c>
      <c r="BO21" s="134">
        <f t="shared" si="28"/>
        <v>0</v>
      </c>
      <c r="BP21" s="23"/>
    </row>
    <row r="22" spans="1:68" ht="15" hidden="1" x14ac:dyDescent="0.2">
      <c r="A22" s="47"/>
      <c r="B22" s="107"/>
      <c r="C22" s="48"/>
      <c r="D22" s="49"/>
      <c r="E22" s="50">
        <f t="shared" si="29"/>
        <v>0</v>
      </c>
      <c r="F22" s="137">
        <f t="shared" si="0"/>
        <v>0</v>
      </c>
      <c r="G22" s="51"/>
      <c r="H22" s="96">
        <f t="shared" si="1"/>
        <v>0</v>
      </c>
      <c r="I22" s="52">
        <f t="shared" si="30"/>
        <v>0</v>
      </c>
      <c r="J22" s="53"/>
      <c r="K22" s="135">
        <v>0</v>
      </c>
      <c r="L22" s="54"/>
      <c r="M22" s="98">
        <f t="shared" si="2"/>
        <v>0</v>
      </c>
      <c r="N22" s="52">
        <f t="shared" si="3"/>
        <v>0</v>
      </c>
      <c r="O22" s="55">
        <f t="shared" si="4"/>
        <v>0</v>
      </c>
      <c r="P22" s="57">
        <v>99</v>
      </c>
      <c r="Q22" s="58">
        <v>0</v>
      </c>
      <c r="R22" s="56">
        <v>99</v>
      </c>
      <c r="S22" s="103">
        <v>0</v>
      </c>
      <c r="T22" s="110">
        <v>99</v>
      </c>
      <c r="U22" s="59">
        <v>0</v>
      </c>
      <c r="V22" s="56">
        <v>99</v>
      </c>
      <c r="W22" s="59">
        <v>0</v>
      </c>
      <c r="X22" s="110">
        <v>99</v>
      </c>
      <c r="Y22" s="59">
        <v>0</v>
      </c>
      <c r="Z22" s="110">
        <v>99</v>
      </c>
      <c r="AA22" s="59">
        <v>0</v>
      </c>
      <c r="AB22" s="110">
        <v>99</v>
      </c>
      <c r="AC22" s="103">
        <v>0</v>
      </c>
      <c r="AD22" s="57">
        <v>99</v>
      </c>
      <c r="AE22" s="58">
        <v>0</v>
      </c>
      <c r="AF22" s="126">
        <v>99</v>
      </c>
      <c r="AG22" s="103">
        <v>0</v>
      </c>
      <c r="AH22" s="56">
        <v>99</v>
      </c>
      <c r="AI22" s="59">
        <v>0</v>
      </c>
      <c r="AJ22" s="56">
        <v>99</v>
      </c>
      <c r="AK22" s="59">
        <v>0</v>
      </c>
      <c r="AL22" s="142"/>
      <c r="AM22" s="143">
        <f t="shared" si="27"/>
        <v>0</v>
      </c>
      <c r="AN22" s="142"/>
      <c r="AO22" s="127">
        <f t="shared" si="5"/>
        <v>0</v>
      </c>
      <c r="AP22" s="128">
        <f t="shared" si="6"/>
        <v>0</v>
      </c>
      <c r="AQ22" s="60">
        <f t="shared" si="7"/>
        <v>0</v>
      </c>
      <c r="AR22" s="128">
        <f t="shared" si="8"/>
        <v>0</v>
      </c>
      <c r="AS22" s="60">
        <f t="shared" si="9"/>
        <v>0</v>
      </c>
      <c r="AT22" s="60">
        <f t="shared" si="10"/>
        <v>0</v>
      </c>
      <c r="AU22" s="60">
        <f t="shared" si="11"/>
        <v>0</v>
      </c>
      <c r="AV22" s="60">
        <f t="shared" si="12"/>
        <v>0</v>
      </c>
      <c r="AW22" s="128">
        <f t="shared" si="13"/>
        <v>0</v>
      </c>
      <c r="AX22" s="60">
        <f t="shared" si="14"/>
        <v>0</v>
      </c>
      <c r="AY22" s="154">
        <f t="shared" si="15"/>
        <v>0</v>
      </c>
      <c r="AZ22" s="25"/>
      <c r="BA22" s="61">
        <f t="shared" si="16"/>
        <v>0</v>
      </c>
      <c r="BB22" s="62">
        <f t="shared" si="17"/>
        <v>0</v>
      </c>
      <c r="BC22" s="62">
        <f t="shared" si="18"/>
        <v>0</v>
      </c>
      <c r="BD22" s="132">
        <f t="shared" si="19"/>
        <v>0</v>
      </c>
      <c r="BE22" s="62">
        <f t="shared" si="20"/>
        <v>0</v>
      </c>
      <c r="BF22" s="62">
        <f t="shared" si="21"/>
        <v>0</v>
      </c>
      <c r="BG22" s="62">
        <f t="shared" si="22"/>
        <v>0</v>
      </c>
      <c r="BH22" s="62">
        <f t="shared" si="23"/>
        <v>0</v>
      </c>
      <c r="BI22" s="62">
        <f t="shared" si="24"/>
        <v>0</v>
      </c>
      <c r="BJ22" s="62">
        <f t="shared" si="25"/>
        <v>0</v>
      </c>
      <c r="BK22" s="62">
        <f t="shared" si="26"/>
        <v>0</v>
      </c>
      <c r="BL22" s="133">
        <f t="shared" si="31"/>
        <v>0</v>
      </c>
      <c r="BM22" s="128">
        <f t="shared" si="32"/>
        <v>0</v>
      </c>
      <c r="BN22" s="128">
        <f t="shared" si="33"/>
        <v>0</v>
      </c>
      <c r="BO22" s="134">
        <f t="shared" si="28"/>
        <v>0</v>
      </c>
      <c r="BP22" s="23"/>
    </row>
    <row r="23" spans="1:68" ht="15" hidden="1" x14ac:dyDescent="0.2">
      <c r="A23" s="47"/>
      <c r="B23" s="107"/>
      <c r="C23" s="48"/>
      <c r="D23" s="49"/>
      <c r="E23" s="50">
        <f t="shared" si="29"/>
        <v>0</v>
      </c>
      <c r="F23" s="137">
        <f t="shared" si="0"/>
        <v>0</v>
      </c>
      <c r="G23" s="51"/>
      <c r="H23" s="96">
        <f t="shared" si="1"/>
        <v>0</v>
      </c>
      <c r="I23" s="52">
        <f t="shared" si="30"/>
        <v>0</v>
      </c>
      <c r="J23" s="53"/>
      <c r="K23" s="135">
        <v>0</v>
      </c>
      <c r="L23" s="54"/>
      <c r="M23" s="98">
        <f t="shared" si="2"/>
        <v>0</v>
      </c>
      <c r="N23" s="52">
        <f t="shared" si="3"/>
        <v>0</v>
      </c>
      <c r="O23" s="55">
        <f t="shared" si="4"/>
        <v>0</v>
      </c>
      <c r="P23" s="57">
        <v>99</v>
      </c>
      <c r="Q23" s="58">
        <v>0</v>
      </c>
      <c r="R23" s="56">
        <v>99</v>
      </c>
      <c r="S23" s="103">
        <v>0</v>
      </c>
      <c r="T23" s="110">
        <v>99</v>
      </c>
      <c r="U23" s="59">
        <v>0</v>
      </c>
      <c r="V23" s="56">
        <v>99</v>
      </c>
      <c r="W23" s="59">
        <v>0</v>
      </c>
      <c r="X23" s="110">
        <v>99</v>
      </c>
      <c r="Y23" s="59">
        <v>0</v>
      </c>
      <c r="Z23" s="110">
        <v>99</v>
      </c>
      <c r="AA23" s="59">
        <v>0</v>
      </c>
      <c r="AB23" s="110">
        <v>99</v>
      </c>
      <c r="AC23" s="103">
        <v>0</v>
      </c>
      <c r="AD23" s="57">
        <v>99</v>
      </c>
      <c r="AE23" s="58">
        <v>0</v>
      </c>
      <c r="AF23" s="126">
        <v>99</v>
      </c>
      <c r="AG23" s="103">
        <v>0</v>
      </c>
      <c r="AH23" s="56">
        <v>99</v>
      </c>
      <c r="AI23" s="59">
        <v>0</v>
      </c>
      <c r="AJ23" s="56">
        <v>99</v>
      </c>
      <c r="AK23" s="59">
        <v>0</v>
      </c>
      <c r="AL23" s="142"/>
      <c r="AM23" s="143">
        <f t="shared" si="27"/>
        <v>0</v>
      </c>
      <c r="AN23" s="142"/>
      <c r="AO23" s="127">
        <f t="shared" si="5"/>
        <v>0</v>
      </c>
      <c r="AP23" s="128">
        <f t="shared" si="6"/>
        <v>0</v>
      </c>
      <c r="AQ23" s="60">
        <f t="shared" si="7"/>
        <v>0</v>
      </c>
      <c r="AR23" s="128">
        <f t="shared" si="8"/>
        <v>0</v>
      </c>
      <c r="AS23" s="60">
        <f t="shared" si="9"/>
        <v>0</v>
      </c>
      <c r="AT23" s="60">
        <f t="shared" si="10"/>
        <v>0</v>
      </c>
      <c r="AU23" s="60">
        <f t="shared" si="11"/>
        <v>0</v>
      </c>
      <c r="AV23" s="60">
        <f t="shared" si="12"/>
        <v>0</v>
      </c>
      <c r="AW23" s="128">
        <f t="shared" si="13"/>
        <v>0</v>
      </c>
      <c r="AX23" s="60">
        <f t="shared" si="14"/>
        <v>0</v>
      </c>
      <c r="AY23" s="154">
        <f t="shared" si="15"/>
        <v>0</v>
      </c>
      <c r="AZ23" s="25"/>
      <c r="BA23" s="61">
        <f t="shared" si="16"/>
        <v>0</v>
      </c>
      <c r="BB23" s="62">
        <f t="shared" si="17"/>
        <v>0</v>
      </c>
      <c r="BC23" s="62">
        <f t="shared" si="18"/>
        <v>0</v>
      </c>
      <c r="BD23" s="132">
        <f t="shared" si="19"/>
        <v>0</v>
      </c>
      <c r="BE23" s="62">
        <f t="shared" si="20"/>
        <v>0</v>
      </c>
      <c r="BF23" s="62">
        <f t="shared" si="21"/>
        <v>0</v>
      </c>
      <c r="BG23" s="62">
        <f t="shared" si="22"/>
        <v>0</v>
      </c>
      <c r="BH23" s="62">
        <f t="shared" si="23"/>
        <v>0</v>
      </c>
      <c r="BI23" s="62">
        <f t="shared" si="24"/>
        <v>0</v>
      </c>
      <c r="BJ23" s="62">
        <f t="shared" si="25"/>
        <v>0</v>
      </c>
      <c r="BK23" s="62">
        <f t="shared" si="26"/>
        <v>0</v>
      </c>
      <c r="BL23" s="133">
        <f t="shared" si="31"/>
        <v>0</v>
      </c>
      <c r="BM23" s="128">
        <f t="shared" si="32"/>
        <v>0</v>
      </c>
      <c r="BN23" s="128">
        <f t="shared" si="33"/>
        <v>0</v>
      </c>
      <c r="BO23" s="134">
        <f t="shared" si="28"/>
        <v>0</v>
      </c>
      <c r="BP23" s="23"/>
    </row>
    <row r="24" spans="1:68" ht="15" hidden="1" x14ac:dyDescent="0.2">
      <c r="A24" s="155"/>
      <c r="B24" s="156"/>
      <c r="C24" s="157"/>
      <c r="D24" s="158"/>
      <c r="E24" s="159">
        <f t="shared" si="29"/>
        <v>0</v>
      </c>
      <c r="F24" s="160">
        <f t="shared" si="0"/>
        <v>0</v>
      </c>
      <c r="G24" s="161"/>
      <c r="H24" s="162">
        <f t="shared" si="1"/>
        <v>0</v>
      </c>
      <c r="I24" s="163">
        <f t="shared" si="30"/>
        <v>0</v>
      </c>
      <c r="J24" s="164"/>
      <c r="K24" s="165">
        <v>0</v>
      </c>
      <c r="L24" s="166"/>
      <c r="M24" s="167">
        <f t="shared" si="2"/>
        <v>0</v>
      </c>
      <c r="N24" s="163">
        <f t="shared" si="3"/>
        <v>0</v>
      </c>
      <c r="O24" s="168">
        <f t="shared" si="4"/>
        <v>0</v>
      </c>
      <c r="P24" s="169">
        <v>99</v>
      </c>
      <c r="Q24" s="170">
        <v>0</v>
      </c>
      <c r="R24" s="171">
        <v>99</v>
      </c>
      <c r="S24" s="172">
        <v>0</v>
      </c>
      <c r="T24" s="173">
        <v>99</v>
      </c>
      <c r="U24" s="174">
        <v>0</v>
      </c>
      <c r="V24" s="171">
        <v>99</v>
      </c>
      <c r="W24" s="174">
        <v>0</v>
      </c>
      <c r="X24" s="173">
        <v>99</v>
      </c>
      <c r="Y24" s="174">
        <v>0</v>
      </c>
      <c r="Z24" s="173">
        <v>99</v>
      </c>
      <c r="AA24" s="174">
        <v>0</v>
      </c>
      <c r="AB24" s="173">
        <v>99</v>
      </c>
      <c r="AC24" s="172">
        <v>0</v>
      </c>
      <c r="AD24" s="175">
        <v>99</v>
      </c>
      <c r="AE24" s="170">
        <v>0</v>
      </c>
      <c r="AF24" s="171">
        <v>99</v>
      </c>
      <c r="AG24" s="172">
        <v>0</v>
      </c>
      <c r="AH24" s="171">
        <v>99</v>
      </c>
      <c r="AI24" s="174">
        <v>0</v>
      </c>
      <c r="AJ24" s="171">
        <v>99</v>
      </c>
      <c r="AK24" s="174">
        <v>0</v>
      </c>
      <c r="AL24" s="142"/>
      <c r="AM24" s="143">
        <f t="shared" si="27"/>
        <v>0</v>
      </c>
      <c r="AN24" s="142"/>
      <c r="AO24" s="176">
        <f t="shared" si="5"/>
        <v>0</v>
      </c>
      <c r="AP24" s="177">
        <f t="shared" si="6"/>
        <v>0</v>
      </c>
      <c r="AQ24" s="178">
        <f t="shared" si="7"/>
        <v>0</v>
      </c>
      <c r="AR24" s="177">
        <f t="shared" si="8"/>
        <v>0</v>
      </c>
      <c r="AS24" s="178">
        <f t="shared" si="9"/>
        <v>0</v>
      </c>
      <c r="AT24" s="178">
        <f t="shared" si="10"/>
        <v>0</v>
      </c>
      <c r="AU24" s="178">
        <f t="shared" si="11"/>
        <v>0</v>
      </c>
      <c r="AV24" s="178">
        <f t="shared" si="12"/>
        <v>0</v>
      </c>
      <c r="AW24" s="177">
        <f t="shared" si="13"/>
        <v>0</v>
      </c>
      <c r="AX24" s="178">
        <f t="shared" si="14"/>
        <v>0</v>
      </c>
      <c r="AY24" s="179">
        <f t="shared" si="15"/>
        <v>0</v>
      </c>
      <c r="AZ24" s="25"/>
      <c r="BA24" s="180">
        <f t="shared" si="16"/>
        <v>0</v>
      </c>
      <c r="BB24" s="181">
        <f t="shared" si="17"/>
        <v>0</v>
      </c>
      <c r="BC24" s="181">
        <f t="shared" si="18"/>
        <v>0</v>
      </c>
      <c r="BD24" s="182">
        <f t="shared" si="19"/>
        <v>0</v>
      </c>
      <c r="BE24" s="181">
        <f t="shared" si="20"/>
        <v>0</v>
      </c>
      <c r="BF24" s="181">
        <f t="shared" si="21"/>
        <v>0</v>
      </c>
      <c r="BG24" s="181">
        <f t="shared" si="22"/>
        <v>0</v>
      </c>
      <c r="BH24" s="181">
        <f t="shared" si="23"/>
        <v>0</v>
      </c>
      <c r="BI24" s="181">
        <f t="shared" si="24"/>
        <v>0</v>
      </c>
      <c r="BJ24" s="181">
        <f t="shared" si="25"/>
        <v>0</v>
      </c>
      <c r="BK24" s="181">
        <f t="shared" si="26"/>
        <v>0</v>
      </c>
      <c r="BL24" s="183">
        <f t="shared" si="31"/>
        <v>0</v>
      </c>
      <c r="BM24" s="177">
        <f t="shared" si="32"/>
        <v>0</v>
      </c>
      <c r="BN24" s="177">
        <f t="shared" si="33"/>
        <v>0</v>
      </c>
      <c r="BO24" s="184">
        <f t="shared" si="28"/>
        <v>0</v>
      </c>
      <c r="BP24" s="23"/>
    </row>
    <row r="25" spans="1:68" ht="14.25" hidden="1" customHeight="1" x14ac:dyDescent="0.2">
      <c r="A25" s="150">
        <v>99</v>
      </c>
      <c r="B25" s="64"/>
      <c r="C25" s="65"/>
      <c r="D25" s="66"/>
      <c r="E25" s="147"/>
      <c r="F25" s="67"/>
      <c r="G25" s="149">
        <v>0</v>
      </c>
      <c r="H25" s="68"/>
      <c r="I25" s="69"/>
      <c r="J25" s="70"/>
      <c r="K25" s="87"/>
      <c r="L25" s="71"/>
      <c r="M25" s="72"/>
      <c r="N25" s="69"/>
      <c r="O25" s="69"/>
      <c r="P25" s="73"/>
      <c r="Q25" s="74"/>
      <c r="R25" s="73"/>
      <c r="S25" s="74"/>
      <c r="T25" s="73"/>
      <c r="U25" s="74"/>
      <c r="V25" s="73"/>
      <c r="W25" s="74"/>
      <c r="X25" s="73"/>
      <c r="Y25" s="74"/>
      <c r="Z25" s="73"/>
      <c r="AA25" s="74"/>
      <c r="AB25" s="73"/>
      <c r="AC25" s="74"/>
      <c r="AD25" s="73"/>
      <c r="AE25" s="74"/>
      <c r="AF25" s="73"/>
      <c r="AG25" s="74"/>
      <c r="AH25" s="73"/>
      <c r="AI25" s="74"/>
      <c r="AJ25" s="73"/>
      <c r="AK25" s="74"/>
      <c r="AL25" s="142"/>
      <c r="AM25" s="143"/>
      <c r="AN25" s="142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25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  <c r="BM25" s="78"/>
      <c r="BN25" s="78"/>
      <c r="BO25" s="77"/>
      <c r="BP25" s="23"/>
    </row>
    <row r="26" spans="1:68" ht="14.25" hidden="1" customHeight="1" x14ac:dyDescent="0.2">
      <c r="A26" s="151">
        <f>IF(B5=0,0,COUNTA(A5:A24)+1)</f>
        <v>14</v>
      </c>
      <c r="B26" s="24"/>
      <c r="C26" s="79"/>
      <c r="D26" s="80"/>
      <c r="E26" s="148"/>
      <c r="F26" s="67"/>
      <c r="G26" s="81"/>
      <c r="H26" s="68"/>
      <c r="I26" s="81"/>
      <c r="J26" s="70"/>
      <c r="K26" s="87"/>
      <c r="L26" s="71"/>
      <c r="M26" s="72"/>
      <c r="N26" s="69"/>
      <c r="O26" s="69"/>
      <c r="P26" s="73"/>
      <c r="Q26" s="74"/>
      <c r="R26" s="73"/>
      <c r="S26" s="74"/>
      <c r="T26" s="82"/>
      <c r="U26" s="74"/>
      <c r="V26" s="82"/>
      <c r="W26" s="74"/>
      <c r="X26" s="82"/>
      <c r="Y26" s="74"/>
      <c r="Z26" s="82"/>
      <c r="AA26" s="74"/>
      <c r="AB26" s="82"/>
      <c r="AC26" s="74"/>
      <c r="AD26" s="73"/>
      <c r="AE26" s="74"/>
      <c r="AF26" s="82"/>
      <c r="AG26" s="74"/>
      <c r="AH26" s="82"/>
      <c r="AI26" s="74"/>
      <c r="AJ26" s="73"/>
      <c r="AK26" s="74"/>
      <c r="AL26" s="142"/>
      <c r="AM26" s="143"/>
      <c r="AN26" s="142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25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  <c r="BM26" s="78"/>
      <c r="BN26" s="78"/>
      <c r="BO26" s="77"/>
      <c r="BP26" s="23"/>
    </row>
    <row r="27" spans="1:68" ht="14.25" customHeight="1" x14ac:dyDescent="0.2">
      <c r="A27" s="94">
        <f>IF(B5=0,0,COUNTA(A5:A24))</f>
        <v>13</v>
      </c>
      <c r="B27" s="83"/>
      <c r="C27" s="84"/>
      <c r="D27" s="84"/>
      <c r="E27" s="84"/>
      <c r="F27" s="67"/>
      <c r="G27" s="85"/>
      <c r="H27" s="86"/>
      <c r="I27" s="86"/>
      <c r="J27" s="86"/>
      <c r="K27" s="87"/>
      <c r="L27" s="86"/>
      <c r="M27" s="86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144"/>
      <c r="AM27" s="144"/>
      <c r="AN27" s="144"/>
      <c r="AO27" s="78"/>
      <c r="AP27" s="88"/>
      <c r="AQ27" s="88"/>
      <c r="AR27" s="78"/>
      <c r="AS27" s="78"/>
      <c r="AT27" s="78"/>
      <c r="AU27" s="78"/>
      <c r="AV27" s="78"/>
      <c r="AW27" s="78"/>
      <c r="AX27" s="78"/>
      <c r="AY27" s="88"/>
      <c r="AZ27" s="25"/>
      <c r="BA27" s="25"/>
      <c r="BB27" s="25"/>
      <c r="BC27" s="24"/>
      <c r="BD27" s="24"/>
      <c r="BE27" s="88"/>
      <c r="BF27" s="76"/>
      <c r="BG27" s="88"/>
      <c r="BH27" s="88"/>
      <c r="BI27" s="88"/>
      <c r="BJ27" s="88"/>
      <c r="BK27" s="88"/>
      <c r="BL27" s="88"/>
      <c r="BM27" s="78"/>
      <c r="BN27" s="88"/>
      <c r="BO27" s="24"/>
      <c r="BP27" s="23"/>
    </row>
    <row r="28" spans="1:68" x14ac:dyDescent="0.2">
      <c r="A28" s="89"/>
      <c r="B28" s="64"/>
      <c r="C28" s="84"/>
      <c r="D28" s="84"/>
      <c r="E28" s="84"/>
      <c r="F28" s="67"/>
      <c r="G28" s="85"/>
      <c r="H28" s="86"/>
      <c r="I28" s="86"/>
      <c r="J28" s="86"/>
      <c r="K28" s="87"/>
      <c r="L28" s="86"/>
      <c r="M28" s="86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144"/>
      <c r="AM28" s="144"/>
      <c r="AN28" s="144"/>
      <c r="AO28" s="78"/>
      <c r="AP28" s="88"/>
      <c r="AQ28" s="88"/>
      <c r="AR28" s="78"/>
      <c r="AS28" s="78"/>
      <c r="AT28" s="78"/>
      <c r="AU28" s="78"/>
      <c r="AV28" s="78"/>
      <c r="AW28" s="78"/>
      <c r="AX28" s="78"/>
      <c r="AY28" s="88"/>
      <c r="AZ28" s="25"/>
      <c r="BA28" s="25"/>
      <c r="BB28" s="25"/>
      <c r="BC28" s="24"/>
      <c r="BD28" s="24"/>
      <c r="BE28" s="88"/>
      <c r="BF28" s="76"/>
      <c r="BG28" s="88"/>
      <c r="BH28" s="88"/>
      <c r="BI28" s="88"/>
      <c r="BJ28" s="88"/>
      <c r="BK28" s="88"/>
      <c r="BL28" s="88"/>
      <c r="BM28" s="78"/>
      <c r="BN28" s="88"/>
      <c r="BO28" s="24"/>
      <c r="BP28" s="23"/>
    </row>
    <row r="29" spans="1:68" x14ac:dyDescent="0.2">
      <c r="A29" s="90"/>
      <c r="B29" s="91"/>
      <c r="C29" s="84"/>
      <c r="D29" s="84"/>
      <c r="E29" s="84"/>
      <c r="F29" s="25"/>
      <c r="G29" s="85"/>
      <c r="H29" s="86"/>
      <c r="I29" s="86"/>
      <c r="J29" s="86"/>
      <c r="K29" s="86"/>
      <c r="L29" s="86"/>
      <c r="M29" s="86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144"/>
      <c r="AM29" s="144"/>
      <c r="AN29" s="144"/>
      <c r="AO29" s="24"/>
      <c r="AP29" s="24"/>
      <c r="AQ29" s="24"/>
      <c r="AR29" s="78"/>
      <c r="AS29" s="78"/>
      <c r="AT29" s="78"/>
      <c r="AU29" s="78"/>
      <c r="AV29" s="78"/>
      <c r="AW29" s="78"/>
      <c r="AX29" s="78"/>
      <c r="AY29" s="24"/>
      <c r="AZ29" s="25"/>
      <c r="BA29" s="25"/>
      <c r="BB29" s="25"/>
      <c r="BC29" s="24"/>
      <c r="BD29" s="24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24"/>
      <c r="BP29" s="23"/>
    </row>
    <row r="30" spans="1:68" ht="15.75" x14ac:dyDescent="0.25">
      <c r="A30" s="191" t="s">
        <v>31</v>
      </c>
      <c r="B30" s="191"/>
      <c r="C30" s="192" t="s">
        <v>114</v>
      </c>
      <c r="D30" s="192"/>
      <c r="E30" s="192"/>
      <c r="F30" s="192"/>
      <c r="G30" s="192"/>
      <c r="H30" s="192"/>
      <c r="I30" s="192"/>
      <c r="J30" s="192"/>
      <c r="K30" s="192"/>
      <c r="L30" s="193" t="s">
        <v>32</v>
      </c>
      <c r="M30" s="193"/>
      <c r="N30" s="193"/>
      <c r="O30" s="193"/>
      <c r="P30" s="193"/>
      <c r="Q30" s="192" t="s">
        <v>114</v>
      </c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92"/>
      <c r="AF30" s="92"/>
      <c r="AG30" s="92"/>
      <c r="AH30" s="92"/>
      <c r="AI30" s="92"/>
      <c r="AJ30" s="92"/>
      <c r="AK30" s="92"/>
      <c r="AL30" s="145"/>
      <c r="AM30" s="145"/>
      <c r="AN30" s="145"/>
      <c r="AO30" s="25"/>
      <c r="AP30" s="25"/>
      <c r="AQ30" s="25"/>
      <c r="AR30" s="93"/>
      <c r="AS30" s="93"/>
      <c r="AT30" s="93"/>
      <c r="AU30" s="93"/>
      <c r="AV30" s="93"/>
      <c r="AW30" s="93"/>
      <c r="AX30" s="93"/>
      <c r="AY30" s="25"/>
      <c r="AZ30" s="25"/>
      <c r="BA30" s="25"/>
      <c r="BB30" s="25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3"/>
    </row>
    <row r="31" spans="1:68" x14ac:dyDescent="0.2">
      <c r="A31" s="25"/>
      <c r="B31" s="25"/>
      <c r="C31" s="25"/>
      <c r="D31" s="25"/>
      <c r="E31" s="190"/>
      <c r="F31" s="190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139"/>
      <c r="AM31" s="139"/>
      <c r="AN31" s="139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3"/>
    </row>
    <row r="32" spans="1:68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139"/>
      <c r="AM32" s="139"/>
      <c r="AN32" s="139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3"/>
    </row>
    <row r="33" spans="1:68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139"/>
      <c r="AM33" s="139"/>
      <c r="AN33" s="139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2"/>
    </row>
    <row r="34" spans="1:68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139"/>
      <c r="AM34" s="139"/>
      <c r="AN34" s="139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2"/>
    </row>
    <row r="35" spans="1:68" x14ac:dyDescent="0.2">
      <c r="A35" s="25"/>
      <c r="B35" s="25"/>
      <c r="C35" s="93"/>
      <c r="D35" s="25"/>
      <c r="E35" s="25"/>
      <c r="F35" s="25"/>
      <c r="G35" s="25"/>
      <c r="H35" s="25"/>
      <c r="I35" s="25"/>
      <c r="J35" s="25"/>
      <c r="K35" s="25"/>
      <c r="L35" s="25"/>
      <c r="M35" s="93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139"/>
      <c r="AM35" s="139"/>
      <c r="AN35" s="139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2"/>
    </row>
    <row r="36" spans="1:68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139"/>
      <c r="AM36" s="139"/>
      <c r="AN36" s="139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2"/>
    </row>
    <row r="37" spans="1:68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139"/>
      <c r="AM37" s="139"/>
      <c r="AN37" s="139"/>
    </row>
    <row r="38" spans="1:68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139"/>
      <c r="AM38" s="139"/>
      <c r="AN38" s="139"/>
    </row>
    <row r="39" spans="1:68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139"/>
      <c r="AM39" s="139"/>
      <c r="AN39" s="139"/>
    </row>
    <row r="40" spans="1:68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139"/>
      <c r="AM40" s="139"/>
      <c r="AN40" s="139"/>
    </row>
    <row r="41" spans="1:68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139"/>
      <c r="AM41" s="139"/>
      <c r="AN41" s="139"/>
    </row>
    <row r="42" spans="1:68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139"/>
      <c r="AM42" s="139"/>
      <c r="AN42" s="139"/>
    </row>
    <row r="43" spans="1:68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139"/>
      <c r="AM43" s="139"/>
      <c r="AN43" s="139"/>
    </row>
    <row r="44" spans="1:68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139"/>
      <c r="AM44" s="139"/>
      <c r="AN44" s="139"/>
    </row>
    <row r="45" spans="1:68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139"/>
      <c r="AM45" s="139"/>
      <c r="AN45" s="139"/>
    </row>
    <row r="46" spans="1:68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139"/>
      <c r="AM46" s="139"/>
      <c r="AN46" s="139"/>
    </row>
    <row r="47" spans="1:68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139"/>
      <c r="AM47" s="139"/>
      <c r="AN47" s="139"/>
    </row>
  </sheetData>
  <protectedRanges>
    <protectedRange sqref="L5:L26" name="Diapazons4"/>
    <protectedRange sqref="P5:AK25" name="Diapazons2"/>
    <protectedRange sqref="A1 A3 B25:D25 A27 B28 K25:K28 L25:L26 G5:G25 A5:D24 K5:L24" name="Diapazons1"/>
    <protectedRange sqref="Q3 C30 Q30 J5:J26" name="Diapazons3"/>
  </protectedRanges>
  <mergeCells count="26">
    <mergeCell ref="AR1:AT1"/>
    <mergeCell ref="AV1:AW1"/>
    <mergeCell ref="A1:AG2"/>
    <mergeCell ref="AO1:AP1"/>
    <mergeCell ref="AO3:AY3"/>
    <mergeCell ref="BA3:BO3"/>
    <mergeCell ref="A3:B3"/>
    <mergeCell ref="D3:G3"/>
    <mergeCell ref="M3:P3"/>
    <mergeCell ref="Q3:AK3"/>
    <mergeCell ref="E31:F31"/>
    <mergeCell ref="A30:B30"/>
    <mergeCell ref="C30:K30"/>
    <mergeCell ref="L30:P30"/>
    <mergeCell ref="AH4:AI4"/>
    <mergeCell ref="AJ4:AK4"/>
    <mergeCell ref="Q30:AD30"/>
    <mergeCell ref="AF4:AG4"/>
    <mergeCell ref="AB4:AC4"/>
    <mergeCell ref="AD4:AE4"/>
    <mergeCell ref="P4:Q4"/>
    <mergeCell ref="R4:S4"/>
    <mergeCell ref="T4:U4"/>
    <mergeCell ref="V4:W4"/>
    <mergeCell ref="X4:Y4"/>
    <mergeCell ref="Z4:AA4"/>
  </mergeCells>
  <phoneticPr fontId="36" type="noConversion"/>
  <conditionalFormatting sqref="C30:K30">
    <cfRule type="expression" dxfId="78" priority="2" stopIfTrue="1">
      <formula>$C$30=0</formula>
    </cfRule>
  </conditionalFormatting>
  <conditionalFormatting sqref="Q30:AD30">
    <cfRule type="expression" dxfId="77" priority="3" stopIfTrue="1">
      <formula>$Q$30=0</formula>
    </cfRule>
  </conditionalFormatting>
  <conditionalFormatting sqref="E5:E24">
    <cfRule type="expression" dxfId="76" priority="1" stopIfTrue="1">
      <formula>A5=0</formula>
    </cfRule>
  </conditionalFormatting>
  <conditionalFormatting sqref="F5:F26">
    <cfRule type="expression" dxfId="75" priority="5" stopIfTrue="1">
      <formula>A5=0</formula>
    </cfRule>
  </conditionalFormatting>
  <conditionalFormatting sqref="H5:H24">
    <cfRule type="expression" dxfId="74" priority="6" stopIfTrue="1">
      <formula>A5=0</formula>
    </cfRule>
  </conditionalFormatting>
  <conditionalFormatting sqref="P5:P24">
    <cfRule type="expression" dxfId="73" priority="7" stopIfTrue="1">
      <formula>A5=0</formula>
    </cfRule>
    <cfRule type="expression" dxfId="72" priority="8" stopIfTrue="1">
      <formula>P5=99</formula>
    </cfRule>
  </conditionalFormatting>
  <conditionalFormatting sqref="M5:M24">
    <cfRule type="expression" dxfId="71" priority="9" stopIfTrue="1">
      <formula>A5=0</formula>
    </cfRule>
  </conditionalFormatting>
  <conditionalFormatting sqref="N5:N24">
    <cfRule type="expression" dxfId="70" priority="10" stopIfTrue="1">
      <formula>A5=0</formula>
    </cfRule>
  </conditionalFormatting>
  <conditionalFormatting sqref="O5:O24">
    <cfRule type="expression" dxfId="69" priority="11" stopIfTrue="1">
      <formula>A5=0</formula>
    </cfRule>
  </conditionalFormatting>
  <conditionalFormatting sqref="Q5:Q24">
    <cfRule type="expression" dxfId="68" priority="12" stopIfTrue="1">
      <formula>A5=0</formula>
    </cfRule>
  </conditionalFormatting>
  <conditionalFormatting sqref="S5:S24">
    <cfRule type="expression" dxfId="67" priority="13" stopIfTrue="1">
      <formula>A5=0</formula>
    </cfRule>
  </conditionalFormatting>
  <conditionalFormatting sqref="U5:U24">
    <cfRule type="expression" dxfId="66" priority="14" stopIfTrue="1">
      <formula>A5=0</formula>
    </cfRule>
  </conditionalFormatting>
  <conditionalFormatting sqref="W5:W24">
    <cfRule type="expression" dxfId="65" priority="15" stopIfTrue="1">
      <formula>A5=0</formula>
    </cfRule>
  </conditionalFormatting>
  <conditionalFormatting sqref="Y5:Y24">
    <cfRule type="expression" dxfId="64" priority="16" stopIfTrue="1">
      <formula>A5=0</formula>
    </cfRule>
  </conditionalFormatting>
  <conditionalFormatting sqref="AA5:AA24">
    <cfRule type="expression" dxfId="63" priority="17" stopIfTrue="1">
      <formula>A5=0</formula>
    </cfRule>
  </conditionalFormatting>
  <conditionalFormatting sqref="B5:B24">
    <cfRule type="expression" dxfId="62" priority="18" stopIfTrue="1">
      <formula>J5=1</formula>
    </cfRule>
    <cfRule type="expression" dxfId="61" priority="19" stopIfTrue="1">
      <formula>J5=2</formula>
    </cfRule>
    <cfRule type="expression" dxfId="60" priority="20" stopIfTrue="1">
      <formula>J5=3</formula>
    </cfRule>
  </conditionalFormatting>
  <conditionalFormatting sqref="AC5:AC24">
    <cfRule type="expression" dxfId="59" priority="25" stopIfTrue="1">
      <formula>A5=0</formula>
    </cfRule>
  </conditionalFormatting>
  <conditionalFormatting sqref="AE5:AE24">
    <cfRule type="expression" dxfId="58" priority="26" stopIfTrue="1">
      <formula>A5=0</formula>
    </cfRule>
  </conditionalFormatting>
  <conditionalFormatting sqref="AG5:AG24">
    <cfRule type="expression" dxfId="57" priority="27" stopIfTrue="1">
      <formula>A5=0</formula>
    </cfRule>
  </conditionalFormatting>
  <conditionalFormatting sqref="AI5:AI24">
    <cfRule type="expression" dxfId="56" priority="28" stopIfTrue="1">
      <formula>A5=0</formula>
    </cfRule>
  </conditionalFormatting>
  <conditionalFormatting sqref="AK5:AK24">
    <cfRule type="expression" dxfId="55" priority="29" stopIfTrue="1">
      <formula>A5=0</formula>
    </cfRule>
  </conditionalFormatting>
  <conditionalFormatting sqref="I5:I24">
    <cfRule type="expression" dxfId="54" priority="32" stopIfTrue="1">
      <formula>A5=0</formula>
    </cfRule>
    <cfRule type="expression" dxfId="53" priority="33" stopIfTrue="1">
      <formula>I5&gt;150</formula>
    </cfRule>
    <cfRule type="expression" dxfId="52" priority="34" stopIfTrue="1">
      <formula>I5&lt;-150</formula>
    </cfRule>
  </conditionalFormatting>
  <conditionalFormatting sqref="R5:R24">
    <cfRule type="expression" dxfId="51" priority="35" stopIfTrue="1">
      <formula>A5=0</formula>
    </cfRule>
    <cfRule type="expression" dxfId="50" priority="36" stopIfTrue="1">
      <formula>R5=99</formula>
    </cfRule>
  </conditionalFormatting>
  <conditionalFormatting sqref="T5:T24">
    <cfRule type="expression" dxfId="49" priority="37" stopIfTrue="1">
      <formula>A5=0</formula>
    </cfRule>
    <cfRule type="expression" dxfId="48" priority="38" stopIfTrue="1">
      <formula>T5=99</formula>
    </cfRule>
  </conditionalFormatting>
  <conditionalFormatting sqref="V5:V24">
    <cfRule type="expression" dxfId="47" priority="39" stopIfTrue="1">
      <formula>A5=0</formula>
    </cfRule>
    <cfRule type="expression" dxfId="46" priority="40" stopIfTrue="1">
      <formula>V5=99</formula>
    </cfRule>
  </conditionalFormatting>
  <conditionalFormatting sqref="X5:X24">
    <cfRule type="expression" dxfId="45" priority="41" stopIfTrue="1">
      <formula>A5=0</formula>
    </cfRule>
    <cfRule type="expression" dxfId="44" priority="42" stopIfTrue="1">
      <formula>X5=99</formula>
    </cfRule>
  </conditionalFormatting>
  <conditionalFormatting sqref="Z5:Z24">
    <cfRule type="expression" dxfId="43" priority="43" stopIfTrue="1">
      <formula>A5=0</formula>
    </cfRule>
    <cfRule type="expression" dxfId="42" priority="44" stopIfTrue="1">
      <formula>Z5=99</formula>
    </cfRule>
  </conditionalFormatting>
  <conditionalFormatting sqref="AB5:AB24">
    <cfRule type="expression" dxfId="41" priority="45" stopIfTrue="1">
      <formula>A5=0</formula>
    </cfRule>
    <cfRule type="expression" dxfId="40" priority="46" stopIfTrue="1">
      <formula>AB5=99</formula>
    </cfRule>
  </conditionalFormatting>
  <conditionalFormatting sqref="AD5:AD24">
    <cfRule type="expression" dxfId="39" priority="47" stopIfTrue="1">
      <formula>A5=0</formula>
    </cfRule>
    <cfRule type="expression" dxfId="38" priority="48" stopIfTrue="1">
      <formula>AD5=99</formula>
    </cfRule>
  </conditionalFormatting>
  <conditionalFormatting sqref="AF5:AF24">
    <cfRule type="expression" dxfId="37" priority="49" stopIfTrue="1">
      <formula>A5=0</formula>
    </cfRule>
    <cfRule type="expression" dxfId="36" priority="50" stopIfTrue="1">
      <formula>AF5=99</formula>
    </cfRule>
  </conditionalFormatting>
  <conditionalFormatting sqref="AH5:AH24">
    <cfRule type="expression" dxfId="35" priority="51" stopIfTrue="1">
      <formula>A5=0</formula>
    </cfRule>
    <cfRule type="expression" dxfId="34" priority="52" stopIfTrue="1">
      <formula>AH5=99</formula>
    </cfRule>
  </conditionalFormatting>
  <conditionalFormatting sqref="AJ5:AJ24">
    <cfRule type="expression" dxfId="33" priority="53" stopIfTrue="1">
      <formula>A5=0</formula>
    </cfRule>
    <cfRule type="expression" dxfId="32" priority="54" stopIfTrue="1">
      <formula>AJ5=99</formula>
    </cfRule>
  </conditionalFormatting>
  <conditionalFormatting sqref="AO5:AO24">
    <cfRule type="expression" dxfId="31" priority="59" stopIfTrue="1">
      <formula>A5=0</formula>
    </cfRule>
  </conditionalFormatting>
  <conditionalFormatting sqref="AP5:AP24">
    <cfRule type="expression" dxfId="30" priority="60" stopIfTrue="1">
      <formula>A5=0</formula>
    </cfRule>
  </conditionalFormatting>
  <conditionalFormatting sqref="AQ5:AQ24">
    <cfRule type="expression" dxfId="29" priority="61" stopIfTrue="1">
      <formula>A5=0</formula>
    </cfRule>
  </conditionalFormatting>
  <conditionalFormatting sqref="AR5:AR24">
    <cfRule type="expression" dxfId="28" priority="62" stopIfTrue="1">
      <formula>A5=0</formula>
    </cfRule>
  </conditionalFormatting>
  <conditionalFormatting sqref="AS5:AS24">
    <cfRule type="expression" dxfId="27" priority="63" stopIfTrue="1">
      <formula>A5=0</formula>
    </cfRule>
  </conditionalFormatting>
  <conditionalFormatting sqref="AT5:AT24">
    <cfRule type="expression" dxfId="26" priority="64" stopIfTrue="1">
      <formula>A5=0</formula>
    </cfRule>
  </conditionalFormatting>
  <conditionalFormatting sqref="AU5:AU24">
    <cfRule type="expression" dxfId="25" priority="65" stopIfTrue="1">
      <formula>A5=0</formula>
    </cfRule>
  </conditionalFormatting>
  <conditionalFormatting sqref="AV5:AV24">
    <cfRule type="expression" dxfId="24" priority="66" stopIfTrue="1">
      <formula>A5=0</formula>
    </cfRule>
  </conditionalFormatting>
  <conditionalFormatting sqref="AW5:AW24">
    <cfRule type="expression" dxfId="23" priority="67" stopIfTrue="1">
      <formula>A5=0</formula>
    </cfRule>
  </conditionalFormatting>
  <conditionalFormatting sqref="AX5:AX24">
    <cfRule type="expression" dxfId="22" priority="68" stopIfTrue="1">
      <formula>A5=0</formula>
    </cfRule>
  </conditionalFormatting>
  <conditionalFormatting sqref="AY5:AY24">
    <cfRule type="expression" dxfId="21" priority="69" stopIfTrue="1">
      <formula>A5=0</formula>
    </cfRule>
  </conditionalFormatting>
  <conditionalFormatting sqref="BA5:BA24">
    <cfRule type="expression" dxfId="20" priority="72" stopIfTrue="1">
      <formula>A5=0</formula>
    </cfRule>
  </conditionalFormatting>
  <conditionalFormatting sqref="BB5:BB24">
    <cfRule type="expression" dxfId="19" priority="73" stopIfTrue="1">
      <formula>A5=0</formula>
    </cfRule>
  </conditionalFormatting>
  <conditionalFormatting sqref="BC5:BC24">
    <cfRule type="expression" dxfId="18" priority="74" stopIfTrue="1">
      <formula>A5=0</formula>
    </cfRule>
  </conditionalFormatting>
  <conditionalFormatting sqref="BD5:BD24">
    <cfRule type="expression" dxfId="17" priority="75" stopIfTrue="1">
      <formula>A5=0</formula>
    </cfRule>
  </conditionalFormatting>
  <conditionalFormatting sqref="BE5:BE24">
    <cfRule type="expression" dxfId="16" priority="76" stopIfTrue="1">
      <formula>A5=0</formula>
    </cfRule>
  </conditionalFormatting>
  <conditionalFormatting sqref="BF5:BF24">
    <cfRule type="expression" dxfId="15" priority="77" stopIfTrue="1">
      <formula>A5=0</formula>
    </cfRule>
  </conditionalFormatting>
  <conditionalFormatting sqref="BG5:BG24">
    <cfRule type="expression" dxfId="14" priority="78" stopIfTrue="1">
      <formula>A5=0</formula>
    </cfRule>
  </conditionalFormatting>
  <conditionalFormatting sqref="BH5:BH24">
    <cfRule type="expression" dxfId="13" priority="79" stopIfTrue="1">
      <formula>A5=0</formula>
    </cfRule>
  </conditionalFormatting>
  <conditionalFormatting sqref="BI5:BI24">
    <cfRule type="expression" dxfId="12" priority="80" stopIfTrue="1">
      <formula>A5=0</formula>
    </cfRule>
  </conditionalFormatting>
  <conditionalFormatting sqref="BJ5:BJ24">
    <cfRule type="expression" dxfId="11" priority="81" stopIfTrue="1">
      <formula>A5=0</formula>
    </cfRule>
  </conditionalFormatting>
  <conditionalFormatting sqref="BK5:BK24">
    <cfRule type="expression" dxfId="10" priority="82" stopIfTrue="1">
      <formula>A5=0</formula>
    </cfRule>
  </conditionalFormatting>
  <conditionalFormatting sqref="BL5:BL24">
    <cfRule type="expression" dxfId="9" priority="85" stopIfTrue="1">
      <formula>A5=0</formula>
    </cfRule>
  </conditionalFormatting>
  <conditionalFormatting sqref="BM5:BM24">
    <cfRule type="expression" dxfId="8" priority="86" stopIfTrue="1">
      <formula>A5=0</formula>
    </cfRule>
  </conditionalFormatting>
  <conditionalFormatting sqref="BN5:BN24">
    <cfRule type="expression" dxfId="7" priority="87" stopIfTrue="1">
      <formula>A5=0</formula>
    </cfRule>
  </conditionalFormatting>
  <conditionalFormatting sqref="BO5:BO24">
    <cfRule type="expression" dxfId="6" priority="88" stopIfTrue="1">
      <formula>A5=0</formula>
    </cfRule>
  </conditionalFormatting>
  <conditionalFormatting sqref="K5:K24">
    <cfRule type="expression" dxfId="5" priority="89" stopIfTrue="1">
      <formula>A5=0</formula>
    </cfRule>
  </conditionalFormatting>
  <conditionalFormatting sqref="Q3:AK3">
    <cfRule type="expression" dxfId="4" priority="4" stopIfTrue="1">
      <formula>$Q$3=0</formula>
    </cfRule>
  </conditionalFormatting>
  <conditionalFormatting sqref="J5:J24">
    <cfRule type="cellIs" dxfId="3" priority="21" stopIfTrue="1" operator="equal">
      <formula>1</formula>
    </cfRule>
    <cfRule type="cellIs" dxfId="2" priority="22" stopIfTrue="1" operator="equal">
      <formula>2</formula>
    </cfRule>
    <cfRule type="cellIs" dxfId="1" priority="23" stopIfTrue="1" operator="equal">
      <formula>3</formula>
    </cfRule>
  </conditionalFormatting>
  <conditionalFormatting sqref="H3">
    <cfRule type="cellIs" dxfId="0" priority="24" stopIfTrue="1" operator="equal">
      <formula>0</formula>
    </cfRule>
  </conditionalFormatting>
  <pageMargins left="0.75" right="0.75" top="1" bottom="1" header="0" footer="0"/>
  <pageSetup paperSize="9" scale="70" orientation="landscape" r:id="rId1"/>
  <headerFooter alignWithMargins="0"/>
  <ignoredErrors>
    <ignoredError sqref="F7:F24 F6 A26" formulaRange="1"/>
    <ignoredError sqref="N5:O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Export Table</vt:lpstr>
      <vt:lpstr>-=TABULA=-</vt:lpstr>
      <vt:lpstr>'-=TABULA=-'!Drukas_apgabals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Aldis</dc:creator>
  <cp:lastModifiedBy>Dace</cp:lastModifiedBy>
  <dcterms:created xsi:type="dcterms:W3CDTF">2014-04-04T19:47:39Z</dcterms:created>
  <dcterms:modified xsi:type="dcterms:W3CDTF">2019-09-15T13:31:12Z</dcterms:modified>
</cp:coreProperties>
</file>